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Документ (1)" sheetId="1" r:id="rId1"/>
  </sheets>
  <definedNames>
    <definedName name="_xlnm.Print_Titles" localSheetId="0">'Документ (1)'!$3:$4</definedName>
  </definedNames>
  <calcPr calcId="125725"/>
</workbook>
</file>

<file path=xl/calcChain.xml><?xml version="1.0" encoding="utf-8"?>
<calcChain xmlns="http://schemas.openxmlformats.org/spreadsheetml/2006/main">
  <c r="AL24" i="1"/>
  <c r="AL5" s="1"/>
  <c r="AL68" s="1"/>
  <c r="AL13"/>
  <c r="AL15"/>
  <c r="AL18"/>
  <c r="AL19"/>
  <c r="AL20"/>
  <c r="AL25"/>
  <c r="AL26"/>
  <c r="AL27"/>
  <c r="AL28"/>
  <c r="AL29"/>
  <c r="AL34"/>
  <c r="AL37"/>
  <c r="AL38"/>
  <c r="AL39"/>
  <c r="AL60"/>
  <c r="AL61"/>
  <c r="AL62"/>
  <c r="AL63"/>
  <c r="AL64"/>
  <c r="AL65"/>
  <c r="AL66"/>
  <c r="AL67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5"/>
  <c r="AK17" l="1"/>
  <c r="AL17" s="1"/>
  <c r="AK6" l="1"/>
  <c r="AL6" s="1"/>
  <c r="AK7"/>
  <c r="AL7" s="1"/>
  <c r="AK8"/>
  <c r="AL8" s="1"/>
  <c r="AK9"/>
  <c r="AL9" s="1"/>
  <c r="AK10"/>
  <c r="AL10" s="1"/>
  <c r="AK11"/>
  <c r="AL11" s="1"/>
  <c r="AK12"/>
  <c r="AL12" s="1"/>
  <c r="AK14"/>
  <c r="AL14" s="1"/>
  <c r="AK16"/>
  <c r="AL16" s="1"/>
  <c r="AK21"/>
  <c r="AL21" s="1"/>
  <c r="AK22"/>
  <c r="AL22" s="1"/>
  <c r="AK23"/>
  <c r="AL23" s="1"/>
  <c r="AK24"/>
  <c r="AK30"/>
  <c r="AL30" s="1"/>
  <c r="AK31"/>
  <c r="AL31" s="1"/>
  <c r="AK32"/>
  <c r="AL32" s="1"/>
  <c r="AK33"/>
  <c r="AL33" s="1"/>
  <c r="AK35"/>
  <c r="AL35" s="1"/>
  <c r="AK36"/>
  <c r="AK40"/>
  <c r="AL40" s="1"/>
  <c r="AK41"/>
  <c r="AL41" s="1"/>
  <c r="AK42"/>
  <c r="AL42" s="1"/>
  <c r="AK43"/>
  <c r="AL43" s="1"/>
  <c r="AK44"/>
  <c r="AL44" s="1"/>
  <c r="AK45"/>
  <c r="AL45" s="1"/>
  <c r="AK46"/>
  <c r="AL46" s="1"/>
  <c r="AK47"/>
  <c r="AL47" s="1"/>
  <c r="AK48"/>
  <c r="AL48" s="1"/>
  <c r="AK49"/>
  <c r="AL49" s="1"/>
  <c r="AK50"/>
  <c r="AL50" s="1"/>
  <c r="AK51"/>
  <c r="AL51" s="1"/>
  <c r="AK52"/>
  <c r="AL52" s="1"/>
  <c r="AK53"/>
  <c r="AL53" s="1"/>
  <c r="AK54"/>
  <c r="AL54" s="1"/>
  <c r="AK55"/>
  <c r="AL55" s="1"/>
  <c r="AK56"/>
  <c r="AL56" s="1"/>
  <c r="AK57"/>
  <c r="AL57" s="1"/>
  <c r="AK59"/>
  <c r="AK58" l="1"/>
  <c r="AL58" s="1"/>
  <c r="AL59"/>
  <c r="AK5"/>
  <c r="AK68" l="1"/>
</calcChain>
</file>

<file path=xl/sharedStrings.xml><?xml version="1.0" encoding="utf-8"?>
<sst xmlns="http://schemas.openxmlformats.org/spreadsheetml/2006/main" count="175" uniqueCount="142">
  <si>
    <t>#Н/Д</t>
  </si>
  <si>
    <t>Наименование показателя</t>
  </si>
  <si>
    <t>Документ</t>
  </si>
  <si>
    <t>Плательщик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</si>
  <si>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</si>
  <si>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</si>
  <si>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</si>
  <si>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</si>
  <si>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</si>
  <si>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</si>
  <si>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</si>
  <si>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НАЛОГОВЫЕ И НЕНАЛОГОВЫЕ ДОХОДЫ</t>
  </si>
  <si>
    <t>00010100000000000000</t>
  </si>
  <si>
    <t xml:space="preserve">    НАЛОГИ НА ПРИБЫЛЬ, ДОХОДЫ</t>
  </si>
  <si>
    <t>00010102010010000110</t>
  </si>
  <si>
    <t xml:space="preserve">      Налог на доходы физических лиц с доходов, источником которых является налоговый агент, за исключением доходов,в отношении которых исчисление и уплата налога осуществляется в соответствии со статьями 227, 227.1 и 228 Налогового кодекса Россйиской Федераци</t>
  </si>
  <si>
    <t>00010102020010000110</t>
  </si>
  <si>
    <t xml:space="preserve">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</si>
  <si>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</si>
  <si>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</si>
  <si>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</si>
  <si>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 xml:space="preserve">      Налог на доходы физических лиц с доходов, полученных в виде выигрышей и призов в проводимых конкурсах, играх и других мероприятиях в целях рекламы товаров, работ и услуг, процентных доходов по вкладам в банках, в виде материальной выгоды от экономии на процентах при получении заемных (кредитных) средств</t>
  </si>
  <si>
    <t>00010500000000000000</t>
  </si>
  <si>
    <t xml:space="preserve">    НАЛОГИ НА СОВОКУПНЫЙ ДОХОД</t>
  </si>
  <si>
    <t>00010502010020000110</t>
  </si>
  <si>
    <t xml:space="preserve">      Единый налог на вмененный доход для отдельных видов деятельности</t>
  </si>
  <si>
    <t>00010503010010000110</t>
  </si>
  <si>
    <t xml:space="preserve">      Единый сельскохозяйственный налог</t>
  </si>
  <si>
    <t>00010504020020000110</t>
  </si>
  <si>
    <t xml:space="preserve">      Налог, взимаемый в связи с применением патентной системы налогооблажения, зачисляемый в бюджеты муниципальных районов</t>
  </si>
  <si>
    <t>00010700000000000000</t>
  </si>
  <si>
    <t xml:space="preserve">    НАЛОГИ, СБОРЫ И РЕГУЛЯРНЫЕ ПЛАТЕЖИ ЗА ПОЛЬЗОВАНИЕ ПРИРОДНЫМИ РЕСУРСАМИ</t>
  </si>
  <si>
    <t>00010701020010000110</t>
  </si>
  <si>
    <t xml:space="preserve">      Налог на добычу общераспространенных полезных ископаемых</t>
  </si>
  <si>
    <t>00010800000000000000</t>
  </si>
  <si>
    <t xml:space="preserve">    ГОСУДАРСТВЕННАЯ ПОШЛИНА</t>
  </si>
  <si>
    <t>00010803010010000110</t>
  </si>
  <si>
    <t xml:space="preserve">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</si>
  <si>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00010807150010000110</t>
  </si>
  <si>
    <t xml:space="preserve">      Государственная пошлина за выдачу разрешения на установку рекламной конструкции</t>
  </si>
  <si>
    <t>00010900000000000000</t>
  </si>
  <si>
    <t xml:space="preserve">    ЗАДОЛЖЕННОСТЬ И ПЕРЕРАСЧЕТЫ ПО ОТМЕНЕННЫМ НАЛОГАМ, СБОРАМ И ИНЫМ ОБЯЗАТЕЛЬНЫМ ПЛАТЕЖАМ</t>
  </si>
  <si>
    <t>00010906010020000110</t>
  </si>
  <si>
    <t xml:space="preserve">      Налог с продаж</t>
  </si>
  <si>
    <t>00010907033050000110</t>
  </si>
  <si>
    <t xml:space="preserve">    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</si>
  <si>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00010907053050000110</t>
  </si>
  <si>
    <t xml:space="preserve">      Прочие местные налоги и сборы, мобилизуемые на территориях муниципальных районов</t>
  </si>
  <si>
    <t>00011100000000000000</t>
  </si>
  <si>
    <t xml:space="preserve">    ДОХОДЫ ОТ ИСПОЛЬЗОВАНИЯ ИМУЩЕСТВА, НАХОДЯЩЕГОСЯ В ГОСУДАРСТВЕННОЙ И МУНИЦИПАЛЬНОЙ СОБСТВЕННОСТИ</t>
  </si>
  <si>
    <t>00011101050050000120</t>
  </si>
  <si>
    <t xml:space="preserve">    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</si>
  <si>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00011105013100000120</t>
  </si>
  <si>
    <t xml:space="preserve">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</si>
  <si>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00011105035050000120</t>
  </si>
  <si>
    <t xml:space="preserve">    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</si>
  <si>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00011109045050000120</t>
  </si>
  <si>
    <t xml:space="preserve">      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</si>
  <si>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00011200000000000000</t>
  </si>
  <si>
    <t xml:space="preserve">    ПЛАТЕЖИ ПРИ ПОЛЬЗОВАНИИ ПРИРОДНЫМИ РЕСУРСАМИ</t>
  </si>
  <si>
    <t>00011201010010000120</t>
  </si>
  <si>
    <t xml:space="preserve">      Плата за выбросы загрязняющих  веществ в атмосферный воздух  стационарными объектами</t>
  </si>
  <si>
    <t>00011201020010000120</t>
  </si>
  <si>
    <t xml:space="preserve">      Плата за выбросы загрязняющих веществ в атмосферный воздух передвижными объектами</t>
  </si>
  <si>
    <t>00011201030010000120</t>
  </si>
  <si>
    <t xml:space="preserve">      Плата за сбросы загрязняющих веществ в водные объекты</t>
  </si>
  <si>
    <t>00011201040010000120</t>
  </si>
  <si>
    <t xml:space="preserve">      Плата за размещение отходов производства и потребления</t>
  </si>
  <si>
    <t>00011300000000000000</t>
  </si>
  <si>
    <t xml:space="preserve">    ДОХОДЫ ОТ ОКАЗАНИЯ ПЛАТНЫХ УСЛУГ (РАБОТ) И КОМПЕНСАЦИИ ЗАТРАТ ГОСУДАРСТВА</t>
  </si>
  <si>
    <t>00011302995050000130</t>
  </si>
  <si>
    <t xml:space="preserve">      Прочие доходы от компенсации затрат бюджетов муниципальных районов</t>
  </si>
  <si>
    <t>00011400000000000000</t>
  </si>
  <si>
    <t xml:space="preserve">    ДОХОДЫ ОТ ПРОДАЖИ МАТЕРИАЛЬНЫХ И НЕМАТЕРИАЛЬНЫХ АКТИВОВ</t>
  </si>
  <si>
    <t>00011402053050000410</t>
  </si>
  <si>
    <t xml:space="preserve">      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</t>
  </si>
  <si>
    <t>00011406013100000430</t>
  </si>
  <si>
    <t xml:space="preserve">      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</si>
  <si>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00011600000000000000</t>
  </si>
  <si>
    <t xml:space="preserve">    ШТРАФЫ, САНКЦИИ, ВОЗМЕЩЕНИЕ УЩЕРБА</t>
  </si>
  <si>
    <t>00011603010010000140</t>
  </si>
  <si>
    <t xml:space="preserve">      Денежные взыскания (штрафы) за нарушение законодательства о налогах и сборах, предусмотренные статьями 116, 117, 118, пунктами 1 и 2 статьи 120, статьями 125, 126, 128, 129, 1291, 132, 133, 134, 135, 1351 Налогового кодекса Российской Федерации</t>
  </si>
  <si>
    <t>00011603030010000140</t>
  </si>
  <si>
    <t xml:space="preserve">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</si>
  <si>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00011606000010000140</t>
  </si>
  <si>
    <t xml:space="preserve">    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</si>
  <si>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00011608010010000140</t>
  </si>
  <si>
    <t xml:space="preserve">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</si>
  <si>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00011608020010000140</t>
  </si>
  <si>
    <t xml:space="preserve">    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</si>
  <si>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00011625010010000140</t>
  </si>
  <si>
    <t xml:space="preserve">      Денежные взыскания (штрафы) за нарушение законодательства о недрах</t>
  </si>
  <si>
    <t>00011625050010000140</t>
  </si>
  <si>
    <t xml:space="preserve">      Денежные взыскания (штрафы) за нарушение законодательства в области охраны окружающей среды</t>
  </si>
  <si>
    <t>00011625060010000140</t>
  </si>
  <si>
    <t xml:space="preserve">      Денежные взыскания (штрафы) за нарушение земельного законодательства</t>
  </si>
  <si>
    <t>00011628000010000140</t>
  </si>
  <si>
    <t xml:space="preserve">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</si>
  <si>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00011630030010000140</t>
  </si>
  <si>
    <t xml:space="preserve">      Прочие денежные взыскания (штрафы) за правонарушения в области дорожного движения</t>
  </si>
  <si>
    <t>00011633050050000140</t>
  </si>
  <si>
    <t xml:space="preserve">    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</si>
  <si>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00011641000010000140</t>
  </si>
  <si>
    <t xml:space="preserve">      Денежные взыскания (штрафы) за наруцшение законодательства Российской Федерации об электроэнергетике</t>
  </si>
  <si>
    <t>00011643000010000140</t>
  </si>
  <si>
    <t xml:space="preserve">      Денежные взыскания ( штрафы) за нарушения законодательства РФ об административных правонарушениях, предусмотренные статьей  20,25 Кодекса РФ об административных правонарушениях</t>
  </si>
  <si>
    <t>00011645000010000140</t>
  </si>
  <si>
    <t xml:space="preserve">      Денежные взыскания (штрафы) за нарушения законодательства Российской Федерации о промышленной безопасности</t>
  </si>
  <si>
    <t>00011690050050000140</t>
  </si>
  <si>
    <t xml:space="preserve">      Прочие поступления от денежных взысканий (штрафов) и иных сумм в возмещение ущерба, зачисляемые в бюджеты муниципальных районов</t>
  </si>
  <si>
    <t>00011700000000000000</t>
  </si>
  <si>
    <t xml:space="preserve">    ПРОЧИЕ НЕНАЛОГОВЫЕ ДОХОДЫ</t>
  </si>
  <si>
    <t>00011701050050000180</t>
  </si>
  <si>
    <t xml:space="preserve">      Невыясненные поступления, зачисляемые в бюджеты муниципальных районов</t>
  </si>
  <si>
    <t>00011705050050000180</t>
  </si>
  <si>
    <t xml:space="preserve">      Прочие неналоговые доходы бюджетов муниципальных районов</t>
  </si>
  <si>
    <t>00020000000000000000</t>
  </si>
  <si>
    <t xml:space="preserve">  БЕЗВОЗМЕЗДНЫЕ ПОСТУПЛЕНИЯ</t>
  </si>
  <si>
    <t>00020200000000000000</t>
  </si>
  <si>
    <t xml:space="preserve">    БЕЗВОЗМЕЗДНЫЕ ПОСТУПЛЕНИЯ ОТ ДРУГИХ БЮДЖЕТОВ БЮДЖЕТНОЙ СИСТЕМЫ РОССИЙСКОЙ ФЕДЕРАЦИИ</t>
  </si>
  <si>
    <t>00020201001050000151</t>
  </si>
  <si>
    <t xml:space="preserve">      Дотации бюджетам муниципальных районов на выравнивание бюджетной обеспеченности</t>
  </si>
  <si>
    <t>00020202051050000151</t>
  </si>
  <si>
    <t xml:space="preserve">      Субсидии бюджетам муниципальных районов на реализацию федеральных целевых программ</t>
  </si>
  <si>
    <t>00020202150050000151</t>
  </si>
  <si>
    <t xml:space="preserve">      Субсидии бюджетам муниципальнх районов на реализацию программы энергосбережения и повышения энэргетической эффективности на период до 2020 года</t>
  </si>
  <si>
    <t>00020202999050000151</t>
  </si>
  <si>
    <t xml:space="preserve">      Прочие субсидии бюджетам муниципальных районов</t>
  </si>
  <si>
    <t>00020203003050000151</t>
  </si>
  <si>
    <t xml:space="preserve">      Субвенции бюджетам муниципальных районов на государственную регистрацию актов гражданского состояния</t>
  </si>
  <si>
    <t>00020203024050000151</t>
  </si>
  <si>
    <t xml:space="preserve">      Субвенции бюджетам муниципальных районов на выполнение передаваемых полномочий субъектов Российской Федерации</t>
  </si>
  <si>
    <t>00020204014050000151</t>
  </si>
  <si>
    <t xml:space="preserve">    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</si>
  <si>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00021900000000000000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</si>
  <si>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</si>
  <si>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</si>
  <si>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Оценка ожидаемого исполнения</t>
  </si>
  <si>
    <t>Уточненная роспись/план</t>
  </si>
  <si>
    <t xml:space="preserve">Ожидаемое исполнение </t>
  </si>
  <si>
    <t>тыс.руб.</t>
  </si>
  <si>
    <t>Оценка ожидаемого исполнения за 2014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</si>
</sst>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5" formatCode="#,##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top" shrinkToFit="1"/>
    </xf>
    <xf numFmtId="0" fontId="18" fillId="33" borderId="10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center" vertical="top" wrapText="1"/>
    </xf>
    <xf numFmtId="4" fontId="19" fillId="34" borderId="10" xfId="0" applyNumberFormat="1" applyFont="1" applyFill="1" applyBorder="1" applyAlignment="1">
      <alignment horizontal="right" vertical="top" shrinkToFit="1"/>
    </xf>
    <xf numFmtId="49" fontId="19" fillId="33" borderId="10" xfId="0" applyNumberFormat="1" applyFont="1" applyFill="1" applyBorder="1" applyAlignment="1">
      <alignment horizontal="left" vertical="top" shrinkToFit="1"/>
    </xf>
    <xf numFmtId="4" fontId="19" fillId="35" borderId="10" xfId="0" applyNumberFormat="1" applyFont="1" applyFill="1" applyBorder="1" applyAlignment="1">
      <alignment horizontal="right" vertical="top" shrinkToFit="1"/>
    </xf>
    <xf numFmtId="0" fontId="18" fillId="33" borderId="0" xfId="0" applyFont="1" applyFill="1"/>
    <xf numFmtId="0" fontId="18" fillId="33" borderId="13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49" fontId="19" fillId="33" borderId="13" xfId="0" applyNumberFormat="1" applyFont="1" applyFill="1" applyBorder="1" applyAlignment="1">
      <alignment horizontal="left" vertical="top" shrinkToFit="1"/>
    </xf>
    <xf numFmtId="49" fontId="19" fillId="33" borderId="14" xfId="0" applyNumberFormat="1" applyFont="1" applyFill="1" applyBorder="1" applyAlignment="1">
      <alignment horizontal="left" vertical="top" shrinkToFit="1"/>
    </xf>
    <xf numFmtId="49" fontId="19" fillId="33" borderId="15" xfId="0" applyNumberFormat="1" applyFont="1" applyFill="1" applyBorder="1" applyAlignment="1">
      <alignment horizontal="left" vertical="top" shrinkToFi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right"/>
    </xf>
    <xf numFmtId="4" fontId="19" fillId="36" borderId="10" xfId="0" applyNumberFormat="1" applyFont="1" applyFill="1" applyBorder="1" applyAlignment="1">
      <alignment horizontal="right" vertical="top" shrinkToFit="1"/>
    </xf>
    <xf numFmtId="10" fontId="19" fillId="36" borderId="10" xfId="0" applyNumberFormat="1" applyFont="1" applyFill="1" applyBorder="1" applyAlignment="1">
      <alignment horizontal="center" vertical="top" shrinkToFit="1"/>
    </xf>
    <xf numFmtId="0" fontId="18" fillId="33" borderId="0" xfId="0" applyFont="1" applyFill="1" applyBorder="1" applyAlignment="1">
      <alignment horizontal="right"/>
    </xf>
    <xf numFmtId="165" fontId="18" fillId="33" borderId="11" xfId="0" applyNumberFormat="1" applyFont="1" applyFill="1" applyBorder="1" applyAlignment="1">
      <alignment horizontal="center" vertical="center" wrapText="1"/>
    </xf>
    <xf numFmtId="165" fontId="18" fillId="33" borderId="12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165" fontId="20" fillId="36" borderId="10" xfId="42" applyNumberFormat="1" applyFont="1" applyFill="1" applyBorder="1" applyAlignment="1">
      <alignment vertical="center"/>
    </xf>
    <xf numFmtId="165" fontId="20" fillId="0" borderId="10" xfId="0" applyNumberFormat="1" applyFont="1" applyBorder="1" applyAlignment="1">
      <alignment vertical="center"/>
    </xf>
    <xf numFmtId="165" fontId="21" fillId="36" borderId="10" xfId="0" applyNumberFormat="1" applyFont="1" applyFill="1" applyBorder="1" applyAlignment="1">
      <alignment horizontal="center" vertical="center" shrinkToFit="1"/>
    </xf>
    <xf numFmtId="165" fontId="21" fillId="36" borderId="10" xfId="0" applyNumberFormat="1" applyFont="1" applyFill="1" applyBorder="1" applyAlignment="1">
      <alignment horizontal="right" vertical="center" shrinkToFit="1"/>
    </xf>
    <xf numFmtId="165" fontId="0" fillId="0" borderId="10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L69"/>
  <sheetViews>
    <sheetView showGridLines="0" showZeros="0" tabSelected="1" topLeftCell="B6" workbookViewId="0">
      <selection activeCell="AQ18" sqref="AQ18"/>
    </sheetView>
  </sheetViews>
  <sheetFormatPr defaultRowHeight="15" outlineLevelRow="2"/>
  <cols>
    <col min="1" max="1" width="98.7109375" hidden="1" customWidth="1"/>
    <col min="2" max="2" width="47.7109375" customWidth="1"/>
    <col min="3" max="16" width="0" hidden="1" customWidth="1"/>
    <col min="17" max="17" width="15.7109375" hidden="1" customWidth="1"/>
    <col min="18" max="23" width="0" hidden="1" customWidth="1"/>
    <col min="24" max="24" width="15.7109375" hidden="1" customWidth="1"/>
    <col min="25" max="35" width="0" hidden="1" customWidth="1"/>
    <col min="36" max="36" width="17.7109375" customWidth="1"/>
    <col min="37" max="37" width="14.5703125" hidden="1" customWidth="1"/>
    <col min="38" max="38" width="19.140625" customWidth="1"/>
  </cols>
  <sheetData>
    <row r="1" spans="1:38" ht="15" customHeight="1">
      <c r="A1" s="23" t="s">
        <v>141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1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20"/>
      <c r="AL2" s="24" t="s">
        <v>140</v>
      </c>
    </row>
    <row r="3" spans="1:38" ht="51" customHeight="1">
      <c r="A3" s="14" t="s">
        <v>0</v>
      </c>
      <c r="B3" s="14" t="s">
        <v>1</v>
      </c>
      <c r="C3" s="14" t="s">
        <v>0</v>
      </c>
      <c r="D3" s="14" t="s">
        <v>0</v>
      </c>
      <c r="E3" s="9" t="s">
        <v>2</v>
      </c>
      <c r="F3" s="16"/>
      <c r="G3" s="10"/>
      <c r="H3" s="9" t="s">
        <v>3</v>
      </c>
      <c r="I3" s="16"/>
      <c r="J3" s="10"/>
      <c r="K3" s="14" t="s">
        <v>0</v>
      </c>
      <c r="L3" s="14" t="s">
        <v>0</v>
      </c>
      <c r="M3" s="14" t="s">
        <v>0</v>
      </c>
      <c r="N3" s="14" t="s">
        <v>0</v>
      </c>
      <c r="O3" s="14" t="s">
        <v>0</v>
      </c>
      <c r="P3" s="14" t="s">
        <v>0</v>
      </c>
      <c r="Q3" s="14" t="s">
        <v>4</v>
      </c>
      <c r="R3" s="14" t="s">
        <v>0</v>
      </c>
      <c r="S3" s="14" t="s">
        <v>0</v>
      </c>
      <c r="T3" s="14" t="s">
        <v>0</v>
      </c>
      <c r="U3" s="14" t="s">
        <v>0</v>
      </c>
      <c r="V3" s="14" t="s">
        <v>0</v>
      </c>
      <c r="W3" s="14" t="s">
        <v>0</v>
      </c>
      <c r="X3" s="9" t="s">
        <v>5</v>
      </c>
      <c r="Y3" s="16"/>
      <c r="Z3" s="9" t="s">
        <v>6</v>
      </c>
      <c r="AA3" s="16"/>
      <c r="AB3" s="10"/>
      <c r="AC3" s="1" t="s">
        <v>0</v>
      </c>
      <c r="AD3" s="9" t="s">
        <v>7</v>
      </c>
      <c r="AE3" s="10"/>
      <c r="AF3" s="9" t="s">
        <v>8</v>
      </c>
      <c r="AG3" s="10"/>
      <c r="AH3" s="9" t="s">
        <v>9</v>
      </c>
      <c r="AI3" s="10"/>
      <c r="AJ3" s="21" t="s">
        <v>138</v>
      </c>
      <c r="AK3" s="29" t="s">
        <v>137</v>
      </c>
      <c r="AL3" s="30" t="s">
        <v>139</v>
      </c>
    </row>
    <row r="4" spans="1:38" ht="15" customHeight="1">
      <c r="A4" s="15"/>
      <c r="B4" s="15"/>
      <c r="C4" s="15"/>
      <c r="D4" s="15"/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  <c r="AC4" s="1"/>
      <c r="AD4" s="1" t="s">
        <v>0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0</v>
      </c>
      <c r="AJ4" s="22"/>
      <c r="AK4" s="29"/>
      <c r="AL4" s="31"/>
    </row>
    <row r="5" spans="1:38" ht="15" customHeight="1">
      <c r="A5" s="2" t="s">
        <v>10</v>
      </c>
      <c r="B5" s="3" t="s">
        <v>11</v>
      </c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5">
        <v>0</v>
      </c>
      <c r="O5" s="5">
        <v>191309401.59999999</v>
      </c>
      <c r="P5" s="5">
        <v>0</v>
      </c>
      <c r="Q5" s="18">
        <v>191309401.59999999</v>
      </c>
      <c r="R5" s="18">
        <v>191309401.59999999</v>
      </c>
      <c r="S5" s="18">
        <v>191309401.59999999</v>
      </c>
      <c r="T5" s="18">
        <v>0</v>
      </c>
      <c r="U5" s="18">
        <v>0</v>
      </c>
      <c r="V5" s="18">
        <v>0</v>
      </c>
      <c r="W5" s="18">
        <v>0</v>
      </c>
      <c r="X5" s="18">
        <v>7793127.5999999996</v>
      </c>
      <c r="Y5" s="18">
        <v>151794573.84999999</v>
      </c>
      <c r="Z5" s="18">
        <v>7793127.5999999996</v>
      </c>
      <c r="AA5" s="18">
        <v>151794573.84999999</v>
      </c>
      <c r="AB5" s="18">
        <v>144001446.25</v>
      </c>
      <c r="AC5" s="18">
        <v>144001446.25</v>
      </c>
      <c r="AD5" s="18">
        <v>47307955.350000001</v>
      </c>
      <c r="AE5" s="19">
        <v>0.75270000000000004</v>
      </c>
      <c r="AF5" s="18">
        <v>47307955.350000001</v>
      </c>
      <c r="AG5" s="19">
        <v>0.75270000000000004</v>
      </c>
      <c r="AH5" s="18">
        <v>0</v>
      </c>
      <c r="AI5" s="19"/>
      <c r="AJ5" s="27">
        <f>Q5/1000</f>
        <v>191309.40159999998</v>
      </c>
      <c r="AK5" s="25">
        <f>SUM(AK6+AK11+AK15+AK17+AK20+AK24+AK29+AK34+AK36+AK55)</f>
        <v>183471250.76800001</v>
      </c>
      <c r="AL5" s="26">
        <f>SUM(AL6+AL11+AL15+AL17+AL20+AL24+AL29+AL34+AL36+AL39+AL55)</f>
        <v>173173.76731</v>
      </c>
    </row>
    <row r="6" spans="1:38" ht="15" customHeight="1" outlineLevel="1">
      <c r="A6" s="2" t="s">
        <v>12</v>
      </c>
      <c r="B6" s="3" t="s">
        <v>13</v>
      </c>
      <c r="C6" s="2"/>
      <c r="D6" s="2"/>
      <c r="E6" s="4"/>
      <c r="F6" s="2"/>
      <c r="G6" s="2"/>
      <c r="H6" s="2"/>
      <c r="I6" s="2"/>
      <c r="J6" s="2"/>
      <c r="K6" s="2"/>
      <c r="L6" s="2"/>
      <c r="M6" s="2"/>
      <c r="N6" s="5">
        <v>0</v>
      </c>
      <c r="O6" s="5">
        <v>128004700</v>
      </c>
      <c r="P6" s="5">
        <v>0</v>
      </c>
      <c r="Q6" s="18">
        <v>128004700</v>
      </c>
      <c r="R6" s="18">
        <v>128004700</v>
      </c>
      <c r="S6" s="18">
        <v>128004700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102814428.91</v>
      </c>
      <c r="Z6" s="18">
        <v>0</v>
      </c>
      <c r="AA6" s="18">
        <v>102814428.91</v>
      </c>
      <c r="AB6" s="18">
        <v>102814428.91</v>
      </c>
      <c r="AC6" s="18">
        <v>102814428.91</v>
      </c>
      <c r="AD6" s="18">
        <v>25190271.09</v>
      </c>
      <c r="AE6" s="19">
        <v>0.80320000000000003</v>
      </c>
      <c r="AF6" s="18">
        <v>25190271.09</v>
      </c>
      <c r="AG6" s="19">
        <v>0.80320000000000003</v>
      </c>
      <c r="AH6" s="18">
        <v>0</v>
      </c>
      <c r="AI6" s="19"/>
      <c r="AJ6" s="27">
        <f t="shared" ref="AJ6:AJ68" si="0">Q6/1000</f>
        <v>128004.7</v>
      </c>
      <c r="AK6" s="25">
        <f>Q6*98%</f>
        <v>125444606</v>
      </c>
      <c r="AL6" s="26">
        <f t="shared" ref="AL6:AL68" si="1">AK6/1000</f>
        <v>125444.606</v>
      </c>
    </row>
    <row r="7" spans="1:38" ht="76.5" hidden="1" customHeight="1" outlineLevel="2">
      <c r="A7" s="2" t="s">
        <v>14</v>
      </c>
      <c r="B7" s="3" t="s">
        <v>15</v>
      </c>
      <c r="C7" s="2"/>
      <c r="D7" s="2"/>
      <c r="E7" s="4"/>
      <c r="F7" s="2"/>
      <c r="G7" s="2"/>
      <c r="H7" s="2"/>
      <c r="I7" s="2"/>
      <c r="J7" s="2"/>
      <c r="K7" s="2"/>
      <c r="L7" s="2"/>
      <c r="M7" s="2"/>
      <c r="N7" s="5">
        <v>0</v>
      </c>
      <c r="O7" s="5">
        <v>125184000</v>
      </c>
      <c r="P7" s="5">
        <v>0</v>
      </c>
      <c r="Q7" s="18">
        <v>125184000</v>
      </c>
      <c r="R7" s="18">
        <v>125184000</v>
      </c>
      <c r="S7" s="18">
        <v>125184000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100626114.83</v>
      </c>
      <c r="Z7" s="18">
        <v>0</v>
      </c>
      <c r="AA7" s="18">
        <v>100626114.83</v>
      </c>
      <c r="AB7" s="18">
        <v>100626114.83</v>
      </c>
      <c r="AC7" s="18">
        <v>100626114.83</v>
      </c>
      <c r="AD7" s="18">
        <v>24557885.170000002</v>
      </c>
      <c r="AE7" s="19">
        <v>0.80379999999999996</v>
      </c>
      <c r="AF7" s="18">
        <v>24557885.170000002</v>
      </c>
      <c r="AG7" s="19">
        <v>0.80379999999999996</v>
      </c>
      <c r="AH7" s="18">
        <v>0</v>
      </c>
      <c r="AI7" s="19"/>
      <c r="AJ7" s="27">
        <f t="shared" si="0"/>
        <v>125184</v>
      </c>
      <c r="AK7" s="25">
        <f>Q7*98%</f>
        <v>122680320</v>
      </c>
      <c r="AL7" s="26">
        <f t="shared" si="1"/>
        <v>122680.32000000001</v>
      </c>
    </row>
    <row r="8" spans="1:38" ht="114.75" hidden="1" customHeight="1" outlineLevel="2">
      <c r="A8" s="2" t="s">
        <v>16</v>
      </c>
      <c r="B8" s="3" t="s">
        <v>17</v>
      </c>
      <c r="C8" s="2"/>
      <c r="D8" s="2"/>
      <c r="E8" s="4"/>
      <c r="F8" s="2"/>
      <c r="G8" s="2"/>
      <c r="H8" s="2"/>
      <c r="I8" s="2"/>
      <c r="J8" s="2"/>
      <c r="K8" s="2"/>
      <c r="L8" s="2"/>
      <c r="M8" s="2"/>
      <c r="N8" s="5">
        <v>0</v>
      </c>
      <c r="O8" s="5">
        <v>638800</v>
      </c>
      <c r="P8" s="5">
        <v>0</v>
      </c>
      <c r="Q8" s="18">
        <v>638800</v>
      </c>
      <c r="R8" s="18">
        <v>638800</v>
      </c>
      <c r="S8" s="18">
        <v>638800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739960.64</v>
      </c>
      <c r="Z8" s="18">
        <v>0</v>
      </c>
      <c r="AA8" s="18">
        <v>739960.64</v>
      </c>
      <c r="AB8" s="18">
        <v>739960.64</v>
      </c>
      <c r="AC8" s="18">
        <v>739960.64</v>
      </c>
      <c r="AD8" s="18">
        <v>-101160.64</v>
      </c>
      <c r="AE8" s="19">
        <v>1.1584000000000001</v>
      </c>
      <c r="AF8" s="18">
        <v>-101160.64</v>
      </c>
      <c r="AG8" s="19">
        <v>1.1584000000000001</v>
      </c>
      <c r="AH8" s="18">
        <v>0</v>
      </c>
      <c r="AI8" s="19"/>
      <c r="AJ8" s="27">
        <f t="shared" si="0"/>
        <v>638.79999999999995</v>
      </c>
      <c r="AK8" s="25">
        <f>Q8*98%</f>
        <v>626024</v>
      </c>
      <c r="AL8" s="26">
        <f t="shared" si="1"/>
        <v>626.024</v>
      </c>
    </row>
    <row r="9" spans="1:38" ht="51" hidden="1" customHeight="1" outlineLevel="2">
      <c r="A9" s="2" t="s">
        <v>18</v>
      </c>
      <c r="B9" s="3" t="s">
        <v>19</v>
      </c>
      <c r="C9" s="2"/>
      <c r="D9" s="2"/>
      <c r="E9" s="4"/>
      <c r="F9" s="2"/>
      <c r="G9" s="2"/>
      <c r="H9" s="2"/>
      <c r="I9" s="2"/>
      <c r="J9" s="2"/>
      <c r="K9" s="2"/>
      <c r="L9" s="2"/>
      <c r="M9" s="2"/>
      <c r="N9" s="5">
        <v>0</v>
      </c>
      <c r="O9" s="5">
        <v>1916000</v>
      </c>
      <c r="P9" s="5">
        <v>0</v>
      </c>
      <c r="Q9" s="18">
        <v>1916000</v>
      </c>
      <c r="R9" s="18">
        <v>1916000</v>
      </c>
      <c r="S9" s="18">
        <v>1916000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1052752.5900000001</v>
      </c>
      <c r="Z9" s="18">
        <v>0</v>
      </c>
      <c r="AA9" s="18">
        <v>1052752.5900000001</v>
      </c>
      <c r="AB9" s="18">
        <v>1052752.5900000001</v>
      </c>
      <c r="AC9" s="18">
        <v>1052752.5900000001</v>
      </c>
      <c r="AD9" s="18">
        <v>863247.41</v>
      </c>
      <c r="AE9" s="19">
        <v>0.54949999999999999</v>
      </c>
      <c r="AF9" s="18">
        <v>863247.41</v>
      </c>
      <c r="AG9" s="19">
        <v>0.54949999999999999</v>
      </c>
      <c r="AH9" s="18">
        <v>0</v>
      </c>
      <c r="AI9" s="19"/>
      <c r="AJ9" s="27">
        <f t="shared" si="0"/>
        <v>1916</v>
      </c>
      <c r="AK9" s="25">
        <f>Q9*98%</f>
        <v>1877680</v>
      </c>
      <c r="AL9" s="26">
        <f t="shared" si="1"/>
        <v>1877.68</v>
      </c>
    </row>
    <row r="10" spans="1:38" ht="102" hidden="1" customHeight="1" outlineLevel="2">
      <c r="A10" s="2" t="s">
        <v>20</v>
      </c>
      <c r="B10" s="3" t="s">
        <v>21</v>
      </c>
      <c r="C10" s="2"/>
      <c r="D10" s="2"/>
      <c r="E10" s="4"/>
      <c r="F10" s="2"/>
      <c r="G10" s="2"/>
      <c r="H10" s="2"/>
      <c r="I10" s="2"/>
      <c r="J10" s="2"/>
      <c r="K10" s="2"/>
      <c r="L10" s="2"/>
      <c r="M10" s="2"/>
      <c r="N10" s="5">
        <v>0</v>
      </c>
      <c r="O10" s="5">
        <v>265900</v>
      </c>
      <c r="P10" s="5">
        <v>0</v>
      </c>
      <c r="Q10" s="18">
        <v>265900</v>
      </c>
      <c r="R10" s="18">
        <v>265900</v>
      </c>
      <c r="S10" s="18">
        <v>265900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395600.85</v>
      </c>
      <c r="Z10" s="18">
        <v>0</v>
      </c>
      <c r="AA10" s="18">
        <v>395600.85</v>
      </c>
      <c r="AB10" s="18">
        <v>395600.85</v>
      </c>
      <c r="AC10" s="18">
        <v>395600.85</v>
      </c>
      <c r="AD10" s="18">
        <v>-129700.85</v>
      </c>
      <c r="AE10" s="19">
        <v>1.4878</v>
      </c>
      <c r="AF10" s="18">
        <v>-129700.85</v>
      </c>
      <c r="AG10" s="19">
        <v>1.4878</v>
      </c>
      <c r="AH10" s="18">
        <v>0</v>
      </c>
      <c r="AI10" s="19"/>
      <c r="AJ10" s="27">
        <f t="shared" si="0"/>
        <v>265.89999999999998</v>
      </c>
      <c r="AK10" s="25">
        <f>Q10*98%</f>
        <v>260582</v>
      </c>
      <c r="AL10" s="26">
        <f t="shared" si="1"/>
        <v>260.58199999999999</v>
      </c>
    </row>
    <row r="11" spans="1:38" ht="15" customHeight="1" outlineLevel="1" collapsed="1">
      <c r="A11" s="2" t="s">
        <v>22</v>
      </c>
      <c r="B11" s="3" t="s">
        <v>23</v>
      </c>
      <c r="C11" s="2"/>
      <c r="D11" s="2"/>
      <c r="E11" s="4"/>
      <c r="F11" s="2"/>
      <c r="G11" s="2"/>
      <c r="H11" s="2"/>
      <c r="I11" s="2"/>
      <c r="J11" s="2"/>
      <c r="K11" s="2"/>
      <c r="L11" s="2"/>
      <c r="M11" s="2"/>
      <c r="N11" s="5">
        <v>0</v>
      </c>
      <c r="O11" s="5">
        <v>15664000</v>
      </c>
      <c r="P11" s="5">
        <v>0</v>
      </c>
      <c r="Q11" s="18">
        <v>15664000</v>
      </c>
      <c r="R11" s="18">
        <v>15664000</v>
      </c>
      <c r="S11" s="18">
        <v>15664000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14023709</v>
      </c>
      <c r="Z11" s="18">
        <v>0</v>
      </c>
      <c r="AA11" s="18">
        <v>14023709</v>
      </c>
      <c r="AB11" s="18">
        <v>14023709</v>
      </c>
      <c r="AC11" s="18">
        <v>14023709</v>
      </c>
      <c r="AD11" s="18">
        <v>1640291</v>
      </c>
      <c r="AE11" s="19">
        <v>0.89529999999999998</v>
      </c>
      <c r="AF11" s="18">
        <v>1640291</v>
      </c>
      <c r="AG11" s="19">
        <v>0.89529999999999998</v>
      </c>
      <c r="AH11" s="18">
        <v>0</v>
      </c>
      <c r="AI11" s="19"/>
      <c r="AJ11" s="27">
        <f t="shared" si="0"/>
        <v>15664</v>
      </c>
      <c r="AK11" s="25">
        <f>Q11*98%</f>
        <v>15350720</v>
      </c>
      <c r="AL11" s="26">
        <f t="shared" si="1"/>
        <v>15350.72</v>
      </c>
    </row>
    <row r="12" spans="1:38" ht="25.5" customHeight="1" outlineLevel="2">
      <c r="A12" s="2" t="s">
        <v>24</v>
      </c>
      <c r="B12" s="3" t="s">
        <v>25</v>
      </c>
      <c r="C12" s="2"/>
      <c r="D12" s="2"/>
      <c r="E12" s="4"/>
      <c r="F12" s="2"/>
      <c r="G12" s="2"/>
      <c r="H12" s="2"/>
      <c r="I12" s="2"/>
      <c r="J12" s="2"/>
      <c r="K12" s="2"/>
      <c r="L12" s="2"/>
      <c r="M12" s="2"/>
      <c r="N12" s="5">
        <v>0</v>
      </c>
      <c r="O12" s="5">
        <v>13139000</v>
      </c>
      <c r="P12" s="5">
        <v>0</v>
      </c>
      <c r="Q12" s="18">
        <v>13139000</v>
      </c>
      <c r="R12" s="18">
        <v>13139000</v>
      </c>
      <c r="S12" s="18">
        <v>13139000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11929874.59</v>
      </c>
      <c r="Z12" s="18">
        <v>0</v>
      </c>
      <c r="AA12" s="18">
        <v>11929874.59</v>
      </c>
      <c r="AB12" s="18">
        <v>11929874.59</v>
      </c>
      <c r="AC12" s="18">
        <v>11929874.59</v>
      </c>
      <c r="AD12" s="18">
        <v>1209125.4099999999</v>
      </c>
      <c r="AE12" s="19">
        <v>0.90800000000000003</v>
      </c>
      <c r="AF12" s="18">
        <v>1209125.4099999999</v>
      </c>
      <c r="AG12" s="19">
        <v>0.90800000000000003</v>
      </c>
      <c r="AH12" s="18">
        <v>0</v>
      </c>
      <c r="AI12" s="19"/>
      <c r="AJ12" s="27">
        <f t="shared" si="0"/>
        <v>13139</v>
      </c>
      <c r="AK12" s="25">
        <f>Q12*98%</f>
        <v>12876220</v>
      </c>
      <c r="AL12" s="26">
        <f t="shared" si="1"/>
        <v>12876.22</v>
      </c>
    </row>
    <row r="13" spans="1:38" ht="15" customHeight="1" outlineLevel="2">
      <c r="A13" s="2" t="s">
        <v>26</v>
      </c>
      <c r="B13" s="3" t="s">
        <v>27</v>
      </c>
      <c r="C13" s="2"/>
      <c r="D13" s="2"/>
      <c r="E13" s="4"/>
      <c r="F13" s="2"/>
      <c r="G13" s="2"/>
      <c r="H13" s="2"/>
      <c r="I13" s="2"/>
      <c r="J13" s="2"/>
      <c r="K13" s="2"/>
      <c r="L13" s="2"/>
      <c r="M13" s="2"/>
      <c r="N13" s="5">
        <v>0</v>
      </c>
      <c r="O13" s="5">
        <v>475000</v>
      </c>
      <c r="P13" s="5">
        <v>0</v>
      </c>
      <c r="Q13" s="18">
        <v>475000</v>
      </c>
      <c r="R13" s="18">
        <v>475000</v>
      </c>
      <c r="S13" s="18">
        <v>475000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202917.38</v>
      </c>
      <c r="Z13" s="18">
        <v>202917.38</v>
      </c>
      <c r="AA13" s="18">
        <v>202917.38</v>
      </c>
      <c r="AB13" s="18">
        <v>202917.38</v>
      </c>
      <c r="AC13" s="18">
        <v>202917.38</v>
      </c>
      <c r="AD13" s="18">
        <v>202917.38</v>
      </c>
      <c r="AE13" s="18">
        <v>202917.38</v>
      </c>
      <c r="AF13" s="18">
        <v>202917.38</v>
      </c>
      <c r="AG13" s="18">
        <v>202917.38</v>
      </c>
      <c r="AH13" s="18">
        <v>202917.38</v>
      </c>
      <c r="AI13" s="18">
        <v>202917.38</v>
      </c>
      <c r="AJ13" s="27">
        <f t="shared" si="0"/>
        <v>475</v>
      </c>
      <c r="AK13" s="28">
        <v>202917.38</v>
      </c>
      <c r="AL13" s="26">
        <f t="shared" si="1"/>
        <v>202.91738000000001</v>
      </c>
    </row>
    <row r="14" spans="1:38" ht="38.25" customHeight="1" outlineLevel="2">
      <c r="A14" s="2" t="s">
        <v>28</v>
      </c>
      <c r="B14" s="3" t="s">
        <v>29</v>
      </c>
      <c r="C14" s="2"/>
      <c r="D14" s="2"/>
      <c r="E14" s="4"/>
      <c r="F14" s="2"/>
      <c r="G14" s="2"/>
      <c r="H14" s="2"/>
      <c r="I14" s="2"/>
      <c r="J14" s="2"/>
      <c r="K14" s="2"/>
      <c r="L14" s="2"/>
      <c r="M14" s="2"/>
      <c r="N14" s="5">
        <v>0</v>
      </c>
      <c r="O14" s="5">
        <v>2050000</v>
      </c>
      <c r="P14" s="5">
        <v>0</v>
      </c>
      <c r="Q14" s="18">
        <v>2050000</v>
      </c>
      <c r="R14" s="18">
        <v>2050000</v>
      </c>
      <c r="S14" s="18">
        <v>2050000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1888912.88</v>
      </c>
      <c r="Z14" s="18">
        <v>0</v>
      </c>
      <c r="AA14" s="18">
        <v>1888912.88</v>
      </c>
      <c r="AB14" s="18">
        <v>1888912.88</v>
      </c>
      <c r="AC14" s="18">
        <v>1888912.88</v>
      </c>
      <c r="AD14" s="18">
        <v>161087.12</v>
      </c>
      <c r="AE14" s="19">
        <v>0.9214</v>
      </c>
      <c r="AF14" s="18">
        <v>161087.12</v>
      </c>
      <c r="AG14" s="19">
        <v>0.9214</v>
      </c>
      <c r="AH14" s="18">
        <v>0</v>
      </c>
      <c r="AI14" s="19"/>
      <c r="AJ14" s="27">
        <f t="shared" si="0"/>
        <v>2050</v>
      </c>
      <c r="AK14" s="25">
        <f>Q14*98%</f>
        <v>2009000</v>
      </c>
      <c r="AL14" s="26">
        <f t="shared" si="1"/>
        <v>2009</v>
      </c>
    </row>
    <row r="15" spans="1:38" ht="25.5" customHeight="1" outlineLevel="1">
      <c r="A15" s="2" t="s">
        <v>30</v>
      </c>
      <c r="B15" s="3" t="s">
        <v>31</v>
      </c>
      <c r="C15" s="2"/>
      <c r="D15" s="2"/>
      <c r="E15" s="4"/>
      <c r="F15" s="2"/>
      <c r="G15" s="2"/>
      <c r="H15" s="2"/>
      <c r="I15" s="2"/>
      <c r="J15" s="2"/>
      <c r="K15" s="2"/>
      <c r="L15" s="2"/>
      <c r="M15" s="2"/>
      <c r="N15" s="5">
        <v>0</v>
      </c>
      <c r="O15" s="5">
        <v>4296000</v>
      </c>
      <c r="P15" s="5">
        <v>0</v>
      </c>
      <c r="Q15" s="18">
        <v>4296000</v>
      </c>
      <c r="R15" s="18">
        <v>4296000</v>
      </c>
      <c r="S15" s="18">
        <v>4296000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3393901</v>
      </c>
      <c r="Z15" s="18">
        <v>0</v>
      </c>
      <c r="AA15" s="18">
        <v>3393901</v>
      </c>
      <c r="AB15" s="18">
        <v>3393901</v>
      </c>
      <c r="AC15" s="18">
        <v>3393901</v>
      </c>
      <c r="AD15" s="18">
        <v>902099</v>
      </c>
      <c r="AE15" s="19">
        <v>0.79</v>
      </c>
      <c r="AF15" s="18">
        <v>902099</v>
      </c>
      <c r="AG15" s="19">
        <v>0.79</v>
      </c>
      <c r="AH15" s="18">
        <v>0</v>
      </c>
      <c r="AI15" s="19"/>
      <c r="AJ15" s="27">
        <f t="shared" si="0"/>
        <v>4296</v>
      </c>
      <c r="AK15" s="25">
        <v>4100000</v>
      </c>
      <c r="AL15" s="26">
        <f t="shared" si="1"/>
        <v>4100</v>
      </c>
    </row>
    <row r="16" spans="1:38" ht="25.5" hidden="1" customHeight="1" outlineLevel="2">
      <c r="A16" s="2" t="s">
        <v>32</v>
      </c>
      <c r="B16" s="3" t="s">
        <v>33</v>
      </c>
      <c r="C16" s="2"/>
      <c r="D16" s="2"/>
      <c r="E16" s="4"/>
      <c r="F16" s="2"/>
      <c r="G16" s="2"/>
      <c r="H16" s="2"/>
      <c r="I16" s="2"/>
      <c r="J16" s="2"/>
      <c r="K16" s="2"/>
      <c r="L16" s="2"/>
      <c r="M16" s="2"/>
      <c r="N16" s="5">
        <v>0</v>
      </c>
      <c r="O16" s="5">
        <v>4296000</v>
      </c>
      <c r="P16" s="5">
        <v>0</v>
      </c>
      <c r="Q16" s="18">
        <v>4296000</v>
      </c>
      <c r="R16" s="18">
        <v>4296000</v>
      </c>
      <c r="S16" s="18">
        <v>4296000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3393901</v>
      </c>
      <c r="Z16" s="18">
        <v>0</v>
      </c>
      <c r="AA16" s="18">
        <v>3393901</v>
      </c>
      <c r="AB16" s="18">
        <v>3393901</v>
      </c>
      <c r="AC16" s="18">
        <v>3393901</v>
      </c>
      <c r="AD16" s="18">
        <v>902099</v>
      </c>
      <c r="AE16" s="19">
        <v>0.79</v>
      </c>
      <c r="AF16" s="18">
        <v>902099</v>
      </c>
      <c r="AG16" s="19">
        <v>0.79</v>
      </c>
      <c r="AH16" s="18">
        <v>0</v>
      </c>
      <c r="AI16" s="19"/>
      <c r="AJ16" s="27">
        <f t="shared" si="0"/>
        <v>4296</v>
      </c>
      <c r="AK16" s="25">
        <f>Q16*98%</f>
        <v>4210080</v>
      </c>
      <c r="AL16" s="26">
        <f t="shared" si="1"/>
        <v>4210.08</v>
      </c>
    </row>
    <row r="17" spans="1:38" ht="15" customHeight="1" outlineLevel="1" collapsed="1">
      <c r="A17" s="2" t="s">
        <v>34</v>
      </c>
      <c r="B17" s="3" t="s">
        <v>35</v>
      </c>
      <c r="C17" s="2"/>
      <c r="D17" s="2"/>
      <c r="E17" s="4"/>
      <c r="F17" s="2"/>
      <c r="G17" s="2"/>
      <c r="H17" s="2"/>
      <c r="I17" s="2"/>
      <c r="J17" s="2"/>
      <c r="K17" s="2"/>
      <c r="L17" s="2"/>
      <c r="M17" s="2"/>
      <c r="N17" s="5">
        <v>0</v>
      </c>
      <c r="O17" s="5">
        <v>182000</v>
      </c>
      <c r="P17" s="5">
        <v>0</v>
      </c>
      <c r="Q17" s="18">
        <v>182000</v>
      </c>
      <c r="R17" s="18">
        <v>182000</v>
      </c>
      <c r="S17" s="18">
        <v>182000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254845.21</v>
      </c>
      <c r="Z17" s="18">
        <v>0</v>
      </c>
      <c r="AA17" s="18">
        <v>254845.21</v>
      </c>
      <c r="AB17" s="18">
        <v>254845.21</v>
      </c>
      <c r="AC17" s="18">
        <v>254845.21</v>
      </c>
      <c r="AD17" s="18">
        <v>-72845.210000000006</v>
      </c>
      <c r="AE17" s="19">
        <v>1.4001999999999999</v>
      </c>
      <c r="AF17" s="18">
        <v>-72845.210000000006</v>
      </c>
      <c r="AG17" s="19">
        <v>1.4001999999999999</v>
      </c>
      <c r="AH17" s="18">
        <v>0</v>
      </c>
      <c r="AI17" s="19"/>
      <c r="AJ17" s="27">
        <f t="shared" si="0"/>
        <v>182</v>
      </c>
      <c r="AK17" s="25">
        <f>SUM(AK18:AK19)</f>
        <v>245000</v>
      </c>
      <c r="AL17" s="26">
        <f t="shared" si="1"/>
        <v>245</v>
      </c>
    </row>
    <row r="18" spans="1:38" ht="51" customHeight="1" outlineLevel="2">
      <c r="A18" s="2" t="s">
        <v>36</v>
      </c>
      <c r="B18" s="3" t="s">
        <v>37</v>
      </c>
      <c r="C18" s="2"/>
      <c r="D18" s="2"/>
      <c r="E18" s="4"/>
      <c r="F18" s="2"/>
      <c r="G18" s="2"/>
      <c r="H18" s="2"/>
      <c r="I18" s="2"/>
      <c r="J18" s="2"/>
      <c r="K18" s="2"/>
      <c r="L18" s="2"/>
      <c r="M18" s="2"/>
      <c r="N18" s="5">
        <v>0</v>
      </c>
      <c r="O18" s="5">
        <v>128000</v>
      </c>
      <c r="P18" s="5">
        <v>0</v>
      </c>
      <c r="Q18" s="18">
        <v>128000</v>
      </c>
      <c r="R18" s="18">
        <v>128000</v>
      </c>
      <c r="S18" s="18">
        <v>128000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185845.21</v>
      </c>
      <c r="Z18" s="18">
        <v>0</v>
      </c>
      <c r="AA18" s="18">
        <v>185845.21</v>
      </c>
      <c r="AB18" s="18">
        <v>185845.21</v>
      </c>
      <c r="AC18" s="18">
        <v>185845.21</v>
      </c>
      <c r="AD18" s="18">
        <v>-57845.21</v>
      </c>
      <c r="AE18" s="19">
        <v>1.4519</v>
      </c>
      <c r="AF18" s="18">
        <v>-57845.21</v>
      </c>
      <c r="AG18" s="19">
        <v>1.4519</v>
      </c>
      <c r="AH18" s="18">
        <v>0</v>
      </c>
      <c r="AI18" s="19"/>
      <c r="AJ18" s="27">
        <f t="shared" si="0"/>
        <v>128</v>
      </c>
      <c r="AK18" s="25">
        <v>190000</v>
      </c>
      <c r="AL18" s="26">
        <f t="shared" si="1"/>
        <v>190</v>
      </c>
    </row>
    <row r="19" spans="1:38" ht="25.5" customHeight="1" outlineLevel="2">
      <c r="A19" s="2" t="s">
        <v>38</v>
      </c>
      <c r="B19" s="3" t="s">
        <v>39</v>
      </c>
      <c r="C19" s="2"/>
      <c r="D19" s="2"/>
      <c r="E19" s="4"/>
      <c r="F19" s="2"/>
      <c r="G19" s="2"/>
      <c r="H19" s="2"/>
      <c r="I19" s="2"/>
      <c r="J19" s="2"/>
      <c r="K19" s="2"/>
      <c r="L19" s="2"/>
      <c r="M19" s="2"/>
      <c r="N19" s="5">
        <v>0</v>
      </c>
      <c r="O19" s="5">
        <v>54000</v>
      </c>
      <c r="P19" s="5">
        <v>0</v>
      </c>
      <c r="Q19" s="18">
        <v>54000</v>
      </c>
      <c r="R19" s="18">
        <v>54000</v>
      </c>
      <c r="S19" s="18">
        <v>54000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69000</v>
      </c>
      <c r="Z19" s="18">
        <v>0</v>
      </c>
      <c r="AA19" s="18">
        <v>69000</v>
      </c>
      <c r="AB19" s="18">
        <v>69000</v>
      </c>
      <c r="AC19" s="18">
        <v>69000</v>
      </c>
      <c r="AD19" s="18">
        <v>-15000</v>
      </c>
      <c r="AE19" s="19">
        <v>1.2778</v>
      </c>
      <c r="AF19" s="18">
        <v>-15000</v>
      </c>
      <c r="AG19" s="19">
        <v>1.2778</v>
      </c>
      <c r="AH19" s="18">
        <v>0</v>
      </c>
      <c r="AI19" s="19"/>
      <c r="AJ19" s="27">
        <f t="shared" si="0"/>
        <v>54</v>
      </c>
      <c r="AK19" s="25">
        <v>55000</v>
      </c>
      <c r="AL19" s="26">
        <f t="shared" si="1"/>
        <v>55</v>
      </c>
    </row>
    <row r="20" spans="1:38" ht="38.25" customHeight="1" outlineLevel="1">
      <c r="A20" s="2" t="s">
        <v>40</v>
      </c>
      <c r="B20" s="3" t="s">
        <v>41</v>
      </c>
      <c r="C20" s="2"/>
      <c r="D20" s="2"/>
      <c r="E20" s="4"/>
      <c r="F20" s="2"/>
      <c r="G20" s="2"/>
      <c r="H20" s="2"/>
      <c r="I20" s="2"/>
      <c r="J20" s="2"/>
      <c r="K20" s="2"/>
      <c r="L20" s="2"/>
      <c r="M20" s="2"/>
      <c r="N20" s="5">
        <v>0</v>
      </c>
      <c r="O20" s="5">
        <v>7800</v>
      </c>
      <c r="P20" s="5">
        <v>0</v>
      </c>
      <c r="Q20" s="18">
        <v>7800</v>
      </c>
      <c r="R20" s="18">
        <v>7800</v>
      </c>
      <c r="S20" s="18">
        <v>7800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3357.8</v>
      </c>
      <c r="Z20" s="18">
        <v>0</v>
      </c>
      <c r="AA20" s="18">
        <v>3357.8</v>
      </c>
      <c r="AB20" s="18">
        <v>3357.8</v>
      </c>
      <c r="AC20" s="18">
        <v>3357.8</v>
      </c>
      <c r="AD20" s="18">
        <v>4442.2</v>
      </c>
      <c r="AE20" s="19">
        <v>0.43049999999999999</v>
      </c>
      <c r="AF20" s="18">
        <v>4442.2</v>
      </c>
      <c r="AG20" s="19">
        <v>0.43049999999999999</v>
      </c>
      <c r="AH20" s="18">
        <v>0</v>
      </c>
      <c r="AI20" s="19"/>
      <c r="AJ20" s="27">
        <f t="shared" si="0"/>
        <v>7.8</v>
      </c>
      <c r="AK20" s="25">
        <v>7800</v>
      </c>
      <c r="AL20" s="26">
        <f t="shared" si="1"/>
        <v>7.8</v>
      </c>
    </row>
    <row r="21" spans="1:38" ht="15" hidden="1" customHeight="1" outlineLevel="2">
      <c r="A21" s="2" t="s">
        <v>42</v>
      </c>
      <c r="B21" s="3" t="s">
        <v>43</v>
      </c>
      <c r="C21" s="2"/>
      <c r="D21" s="2"/>
      <c r="E21" s="4"/>
      <c r="F21" s="2"/>
      <c r="G21" s="2"/>
      <c r="H21" s="2"/>
      <c r="I21" s="2"/>
      <c r="J21" s="2"/>
      <c r="K21" s="2"/>
      <c r="L21" s="2"/>
      <c r="M21" s="2"/>
      <c r="N21" s="5">
        <v>0</v>
      </c>
      <c r="O21" s="5">
        <v>4800</v>
      </c>
      <c r="P21" s="5">
        <v>0</v>
      </c>
      <c r="Q21" s="18">
        <v>4800</v>
      </c>
      <c r="R21" s="18">
        <v>4800</v>
      </c>
      <c r="S21" s="18">
        <v>4800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1972.8</v>
      </c>
      <c r="Z21" s="18">
        <v>0</v>
      </c>
      <c r="AA21" s="18">
        <v>1972.8</v>
      </c>
      <c r="AB21" s="18">
        <v>1972.8</v>
      </c>
      <c r="AC21" s="18">
        <v>1972.8</v>
      </c>
      <c r="AD21" s="18">
        <v>2827.2</v>
      </c>
      <c r="AE21" s="19">
        <v>0.41099999999999998</v>
      </c>
      <c r="AF21" s="18">
        <v>2827.2</v>
      </c>
      <c r="AG21" s="19">
        <v>0.41099999999999998</v>
      </c>
      <c r="AH21" s="18">
        <v>0</v>
      </c>
      <c r="AI21" s="19"/>
      <c r="AJ21" s="27">
        <f t="shared" si="0"/>
        <v>4.8</v>
      </c>
      <c r="AK21" s="25">
        <f>Q21*98%</f>
        <v>4704</v>
      </c>
      <c r="AL21" s="26">
        <f t="shared" si="1"/>
        <v>4.7039999999999997</v>
      </c>
    </row>
    <row r="22" spans="1:38" ht="63.75" hidden="1" customHeight="1" outlineLevel="2">
      <c r="A22" s="2" t="s">
        <v>44</v>
      </c>
      <c r="B22" s="3" t="s">
        <v>45</v>
      </c>
      <c r="C22" s="2"/>
      <c r="D22" s="2"/>
      <c r="E22" s="4"/>
      <c r="F22" s="2"/>
      <c r="G22" s="2"/>
      <c r="H22" s="2"/>
      <c r="I22" s="2"/>
      <c r="J22" s="2"/>
      <c r="K22" s="2"/>
      <c r="L22" s="2"/>
      <c r="M22" s="2"/>
      <c r="N22" s="5">
        <v>0</v>
      </c>
      <c r="O22" s="5">
        <v>0</v>
      </c>
      <c r="P22" s="5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597</v>
      </c>
      <c r="Z22" s="18">
        <v>0</v>
      </c>
      <c r="AA22" s="18">
        <v>597</v>
      </c>
      <c r="AB22" s="18">
        <v>597</v>
      </c>
      <c r="AC22" s="18">
        <v>597</v>
      </c>
      <c r="AD22" s="18">
        <v>-597</v>
      </c>
      <c r="AE22" s="19"/>
      <c r="AF22" s="18">
        <v>-597</v>
      </c>
      <c r="AG22" s="19"/>
      <c r="AH22" s="18">
        <v>0</v>
      </c>
      <c r="AI22" s="19"/>
      <c r="AJ22" s="27">
        <f t="shared" si="0"/>
        <v>0</v>
      </c>
      <c r="AK22" s="25">
        <f>Q22*98%</f>
        <v>0</v>
      </c>
      <c r="AL22" s="26">
        <f t="shared" si="1"/>
        <v>0</v>
      </c>
    </row>
    <row r="23" spans="1:38" ht="25.5" hidden="1" customHeight="1" outlineLevel="2">
      <c r="A23" s="2" t="s">
        <v>46</v>
      </c>
      <c r="B23" s="3" t="s">
        <v>47</v>
      </c>
      <c r="C23" s="2"/>
      <c r="D23" s="2"/>
      <c r="E23" s="4"/>
      <c r="F23" s="2"/>
      <c r="G23" s="2"/>
      <c r="H23" s="2"/>
      <c r="I23" s="2"/>
      <c r="J23" s="2"/>
      <c r="K23" s="2"/>
      <c r="L23" s="2"/>
      <c r="M23" s="2"/>
      <c r="N23" s="5">
        <v>0</v>
      </c>
      <c r="O23" s="5">
        <v>3000</v>
      </c>
      <c r="P23" s="5">
        <v>0</v>
      </c>
      <c r="Q23" s="18">
        <v>3000</v>
      </c>
      <c r="R23" s="18">
        <v>3000</v>
      </c>
      <c r="S23" s="18">
        <v>3000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788</v>
      </c>
      <c r="Z23" s="18">
        <v>0</v>
      </c>
      <c r="AA23" s="18">
        <v>788</v>
      </c>
      <c r="AB23" s="18">
        <v>788</v>
      </c>
      <c r="AC23" s="18">
        <v>788</v>
      </c>
      <c r="AD23" s="18">
        <v>2212</v>
      </c>
      <c r="AE23" s="19">
        <v>0.26269999999999999</v>
      </c>
      <c r="AF23" s="18">
        <v>2212</v>
      </c>
      <c r="AG23" s="19">
        <v>0.26269999999999999</v>
      </c>
      <c r="AH23" s="18">
        <v>0</v>
      </c>
      <c r="AI23" s="19"/>
      <c r="AJ23" s="27">
        <f t="shared" si="0"/>
        <v>3</v>
      </c>
      <c r="AK23" s="25">
        <f>Q23*98%</f>
        <v>2940</v>
      </c>
      <c r="AL23" s="26">
        <f t="shared" si="1"/>
        <v>2.94</v>
      </c>
    </row>
    <row r="24" spans="1:38" ht="38.25" customHeight="1" outlineLevel="1" collapsed="1">
      <c r="A24" s="2" t="s">
        <v>48</v>
      </c>
      <c r="B24" s="3" t="s">
        <v>49</v>
      </c>
      <c r="C24" s="2"/>
      <c r="D24" s="2"/>
      <c r="E24" s="4"/>
      <c r="F24" s="2"/>
      <c r="G24" s="2"/>
      <c r="H24" s="2"/>
      <c r="I24" s="2"/>
      <c r="J24" s="2"/>
      <c r="K24" s="2"/>
      <c r="L24" s="2"/>
      <c r="M24" s="2"/>
      <c r="N24" s="5">
        <v>0</v>
      </c>
      <c r="O24" s="5">
        <v>6635860</v>
      </c>
      <c r="P24" s="5">
        <v>0</v>
      </c>
      <c r="Q24" s="18">
        <v>6635860</v>
      </c>
      <c r="R24" s="18">
        <v>6635860</v>
      </c>
      <c r="S24" s="18">
        <v>6635860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6081955.3600000003</v>
      </c>
      <c r="Z24" s="18">
        <v>0</v>
      </c>
      <c r="AA24" s="18">
        <v>6081955.3600000003</v>
      </c>
      <c r="AB24" s="18">
        <v>6081955.3600000003</v>
      </c>
      <c r="AC24" s="18">
        <v>6081955.3600000003</v>
      </c>
      <c r="AD24" s="18">
        <v>553904.64000000001</v>
      </c>
      <c r="AE24" s="19">
        <v>0.91649999999999998</v>
      </c>
      <c r="AF24" s="18">
        <v>553904.64000000001</v>
      </c>
      <c r="AG24" s="19">
        <v>0.91649999999999998</v>
      </c>
      <c r="AH24" s="18">
        <v>0</v>
      </c>
      <c r="AI24" s="19"/>
      <c r="AJ24" s="27">
        <f t="shared" si="0"/>
        <v>6635.86</v>
      </c>
      <c r="AK24" s="25">
        <f>Q24*98%</f>
        <v>6503142.7999999998</v>
      </c>
      <c r="AL24" s="26">
        <f>SUM(AL25+AL26+AL27+AL28)</f>
        <v>6425.64131</v>
      </c>
    </row>
    <row r="25" spans="1:38" ht="63.75" customHeight="1" outlineLevel="2">
      <c r="A25" s="2" t="s">
        <v>50</v>
      </c>
      <c r="B25" s="3" t="s">
        <v>51</v>
      </c>
      <c r="C25" s="2"/>
      <c r="D25" s="2"/>
      <c r="E25" s="4"/>
      <c r="F25" s="2"/>
      <c r="G25" s="2"/>
      <c r="H25" s="2"/>
      <c r="I25" s="2"/>
      <c r="J25" s="2"/>
      <c r="K25" s="2"/>
      <c r="L25" s="2"/>
      <c r="M25" s="2"/>
      <c r="N25" s="5">
        <v>0</v>
      </c>
      <c r="O25" s="5">
        <v>125100</v>
      </c>
      <c r="P25" s="5">
        <v>0</v>
      </c>
      <c r="Q25" s="18">
        <v>125100</v>
      </c>
      <c r="R25" s="18">
        <v>125100</v>
      </c>
      <c r="S25" s="18">
        <v>125100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418023.76</v>
      </c>
      <c r="Z25" s="18">
        <v>0</v>
      </c>
      <c r="AA25" s="18">
        <v>418023.76</v>
      </c>
      <c r="AB25" s="18">
        <v>418023.76</v>
      </c>
      <c r="AC25" s="18">
        <v>418023.76</v>
      </c>
      <c r="AD25" s="18">
        <v>-292923.76</v>
      </c>
      <c r="AE25" s="19">
        <v>3.3414999999999999</v>
      </c>
      <c r="AF25" s="18">
        <v>-292923.76</v>
      </c>
      <c r="AG25" s="19">
        <v>3.3414999999999999</v>
      </c>
      <c r="AH25" s="18">
        <v>0</v>
      </c>
      <c r="AI25" s="19"/>
      <c r="AJ25" s="27">
        <f t="shared" si="0"/>
        <v>125.1</v>
      </c>
      <c r="AK25" s="25">
        <v>418023.76</v>
      </c>
      <c r="AL25" s="26">
        <f t="shared" si="1"/>
        <v>418.02375999999998</v>
      </c>
    </row>
    <row r="26" spans="1:38" ht="76.5" customHeight="1" outlineLevel="2">
      <c r="A26" s="2" t="s">
        <v>52</v>
      </c>
      <c r="B26" s="3" t="s">
        <v>53</v>
      </c>
      <c r="C26" s="2"/>
      <c r="D26" s="2"/>
      <c r="E26" s="4"/>
      <c r="F26" s="2"/>
      <c r="G26" s="2"/>
      <c r="H26" s="2"/>
      <c r="I26" s="2"/>
      <c r="J26" s="2"/>
      <c r="K26" s="2"/>
      <c r="L26" s="2"/>
      <c r="M26" s="2"/>
      <c r="N26" s="5">
        <v>0</v>
      </c>
      <c r="O26" s="5">
        <v>5052660</v>
      </c>
      <c r="P26" s="5">
        <v>0</v>
      </c>
      <c r="Q26" s="18">
        <v>5052660</v>
      </c>
      <c r="R26" s="18">
        <v>5052660</v>
      </c>
      <c r="S26" s="18">
        <v>5052660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4721652.32</v>
      </c>
      <c r="Z26" s="18">
        <v>0</v>
      </c>
      <c r="AA26" s="18">
        <v>4721652.32</v>
      </c>
      <c r="AB26" s="18">
        <v>4721652.32</v>
      </c>
      <c r="AC26" s="18">
        <v>4721652.32</v>
      </c>
      <c r="AD26" s="18">
        <v>331007.68</v>
      </c>
      <c r="AE26" s="19">
        <v>0.9345</v>
      </c>
      <c r="AF26" s="18">
        <v>331007.68</v>
      </c>
      <c r="AG26" s="19">
        <v>0.9345</v>
      </c>
      <c r="AH26" s="18">
        <v>0</v>
      </c>
      <c r="AI26" s="19"/>
      <c r="AJ26" s="27">
        <f t="shared" si="0"/>
        <v>5052.66</v>
      </c>
      <c r="AK26" s="25">
        <v>5052660</v>
      </c>
      <c r="AL26" s="26">
        <f t="shared" si="1"/>
        <v>5052.66</v>
      </c>
    </row>
    <row r="27" spans="1:38" ht="76.5" customHeight="1" outlineLevel="2">
      <c r="A27" s="2" t="s">
        <v>54</v>
      </c>
      <c r="B27" s="3" t="s">
        <v>55</v>
      </c>
      <c r="C27" s="2"/>
      <c r="D27" s="2"/>
      <c r="E27" s="4"/>
      <c r="F27" s="2"/>
      <c r="G27" s="2"/>
      <c r="H27" s="2"/>
      <c r="I27" s="2"/>
      <c r="J27" s="2"/>
      <c r="K27" s="2"/>
      <c r="L27" s="2"/>
      <c r="M27" s="2"/>
      <c r="N27" s="5">
        <v>0</v>
      </c>
      <c r="O27" s="5">
        <v>958100</v>
      </c>
      <c r="P27" s="5">
        <v>0</v>
      </c>
      <c r="Q27" s="18">
        <v>958100</v>
      </c>
      <c r="R27" s="18">
        <v>958100</v>
      </c>
      <c r="S27" s="18">
        <v>958100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454957.55</v>
      </c>
      <c r="Z27" s="18">
        <v>0</v>
      </c>
      <c r="AA27" s="18">
        <v>454957.55</v>
      </c>
      <c r="AB27" s="18">
        <v>454957.55</v>
      </c>
      <c r="AC27" s="18">
        <v>454957.55</v>
      </c>
      <c r="AD27" s="18">
        <v>503142.45</v>
      </c>
      <c r="AE27" s="19">
        <v>0.47489999999999999</v>
      </c>
      <c r="AF27" s="18">
        <v>503142.45</v>
      </c>
      <c r="AG27" s="19">
        <v>0.47489999999999999</v>
      </c>
      <c r="AH27" s="18">
        <v>0</v>
      </c>
      <c r="AI27" s="19"/>
      <c r="AJ27" s="27">
        <f t="shared" si="0"/>
        <v>958.1</v>
      </c>
      <c r="AK27" s="25">
        <v>454957.55</v>
      </c>
      <c r="AL27" s="26">
        <f t="shared" si="1"/>
        <v>454.95754999999997</v>
      </c>
    </row>
    <row r="28" spans="1:38" ht="76.5" customHeight="1" outlineLevel="2">
      <c r="A28" s="2" t="s">
        <v>56</v>
      </c>
      <c r="B28" s="3" t="s">
        <v>57</v>
      </c>
      <c r="C28" s="2"/>
      <c r="D28" s="2"/>
      <c r="E28" s="4"/>
      <c r="F28" s="2"/>
      <c r="G28" s="2"/>
      <c r="H28" s="2"/>
      <c r="I28" s="2"/>
      <c r="J28" s="2"/>
      <c r="K28" s="2"/>
      <c r="L28" s="2"/>
      <c r="M28" s="2"/>
      <c r="N28" s="5">
        <v>0</v>
      </c>
      <c r="O28" s="5">
        <v>500000</v>
      </c>
      <c r="P28" s="5">
        <v>0</v>
      </c>
      <c r="Q28" s="18">
        <v>500000</v>
      </c>
      <c r="R28" s="18">
        <v>500000</v>
      </c>
      <c r="S28" s="18">
        <v>500000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487321.73</v>
      </c>
      <c r="Z28" s="18">
        <v>0</v>
      </c>
      <c r="AA28" s="18">
        <v>487321.73</v>
      </c>
      <c r="AB28" s="18">
        <v>487321.73</v>
      </c>
      <c r="AC28" s="18">
        <v>487321.73</v>
      </c>
      <c r="AD28" s="18">
        <v>12678.27</v>
      </c>
      <c r="AE28" s="19">
        <v>0.97460000000000002</v>
      </c>
      <c r="AF28" s="18">
        <v>12678.27</v>
      </c>
      <c r="AG28" s="19">
        <v>0.97460000000000002</v>
      </c>
      <c r="AH28" s="18">
        <v>0</v>
      </c>
      <c r="AI28" s="19"/>
      <c r="AJ28" s="27">
        <f t="shared" si="0"/>
        <v>500</v>
      </c>
      <c r="AK28" s="25">
        <v>500000</v>
      </c>
      <c r="AL28" s="26">
        <f t="shared" si="1"/>
        <v>500</v>
      </c>
    </row>
    <row r="29" spans="1:38" ht="25.5" customHeight="1" outlineLevel="1">
      <c r="A29" s="2" t="s">
        <v>58</v>
      </c>
      <c r="B29" s="3" t="s">
        <v>59</v>
      </c>
      <c r="C29" s="2"/>
      <c r="D29" s="2"/>
      <c r="E29" s="4"/>
      <c r="F29" s="2"/>
      <c r="G29" s="2"/>
      <c r="H29" s="2"/>
      <c r="I29" s="2"/>
      <c r="J29" s="2"/>
      <c r="K29" s="2"/>
      <c r="L29" s="2"/>
      <c r="M29" s="2"/>
      <c r="N29" s="5">
        <v>0</v>
      </c>
      <c r="O29" s="5">
        <v>2865100</v>
      </c>
      <c r="P29" s="5">
        <v>0</v>
      </c>
      <c r="Q29" s="18">
        <v>2865100</v>
      </c>
      <c r="R29" s="18">
        <v>2865100</v>
      </c>
      <c r="S29" s="18">
        <v>2865100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2886263.8</v>
      </c>
      <c r="Z29" s="18">
        <v>0</v>
      </c>
      <c r="AA29" s="18">
        <v>2886263.8</v>
      </c>
      <c r="AB29" s="18">
        <v>2886263.8</v>
      </c>
      <c r="AC29" s="18">
        <v>2886263.8</v>
      </c>
      <c r="AD29" s="18">
        <v>-21163.8</v>
      </c>
      <c r="AE29" s="19">
        <v>1.0074000000000001</v>
      </c>
      <c r="AF29" s="18">
        <v>-21163.8</v>
      </c>
      <c r="AG29" s="19">
        <v>1.0074000000000001</v>
      </c>
      <c r="AH29" s="18">
        <v>0</v>
      </c>
      <c r="AI29" s="19"/>
      <c r="AJ29" s="27">
        <f t="shared" si="0"/>
        <v>2865.1</v>
      </c>
      <c r="AK29" s="25">
        <v>2900000</v>
      </c>
      <c r="AL29" s="26">
        <f t="shared" si="1"/>
        <v>2900</v>
      </c>
    </row>
    <row r="30" spans="1:38" ht="25.5" hidden="1" customHeight="1" outlineLevel="2">
      <c r="A30" s="2" t="s">
        <v>60</v>
      </c>
      <c r="B30" s="3" t="s">
        <v>61</v>
      </c>
      <c r="C30" s="2"/>
      <c r="D30" s="2"/>
      <c r="E30" s="4"/>
      <c r="F30" s="2"/>
      <c r="G30" s="2"/>
      <c r="H30" s="2"/>
      <c r="I30" s="2"/>
      <c r="J30" s="2"/>
      <c r="K30" s="2"/>
      <c r="L30" s="2"/>
      <c r="M30" s="2"/>
      <c r="N30" s="5">
        <v>0</v>
      </c>
      <c r="O30" s="5">
        <v>760000</v>
      </c>
      <c r="P30" s="5">
        <v>0</v>
      </c>
      <c r="Q30" s="18">
        <v>760000</v>
      </c>
      <c r="R30" s="18">
        <v>760000</v>
      </c>
      <c r="S30" s="18">
        <v>760000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856101.22</v>
      </c>
      <c r="Z30" s="18">
        <v>0</v>
      </c>
      <c r="AA30" s="18">
        <v>856101.22</v>
      </c>
      <c r="AB30" s="18">
        <v>856101.22</v>
      </c>
      <c r="AC30" s="18">
        <v>856101.22</v>
      </c>
      <c r="AD30" s="18">
        <v>-96101.22</v>
      </c>
      <c r="AE30" s="19">
        <v>1.1264000000000001</v>
      </c>
      <c r="AF30" s="18">
        <v>-96101.22</v>
      </c>
      <c r="AG30" s="19">
        <v>1.1264000000000001</v>
      </c>
      <c r="AH30" s="18">
        <v>0</v>
      </c>
      <c r="AI30" s="19"/>
      <c r="AJ30" s="27">
        <f t="shared" si="0"/>
        <v>760</v>
      </c>
      <c r="AK30" s="25">
        <f>Q30*98%</f>
        <v>744800</v>
      </c>
      <c r="AL30" s="26">
        <f t="shared" si="1"/>
        <v>744.8</v>
      </c>
    </row>
    <row r="31" spans="1:38" ht="25.5" hidden="1" customHeight="1" outlineLevel="2">
      <c r="A31" s="2" t="s">
        <v>62</v>
      </c>
      <c r="B31" s="3" t="s">
        <v>63</v>
      </c>
      <c r="C31" s="2"/>
      <c r="D31" s="2"/>
      <c r="E31" s="4"/>
      <c r="F31" s="2"/>
      <c r="G31" s="2"/>
      <c r="H31" s="2"/>
      <c r="I31" s="2"/>
      <c r="J31" s="2"/>
      <c r="K31" s="2"/>
      <c r="L31" s="2"/>
      <c r="M31" s="2"/>
      <c r="N31" s="5">
        <v>0</v>
      </c>
      <c r="O31" s="5">
        <v>140000</v>
      </c>
      <c r="P31" s="5">
        <v>0</v>
      </c>
      <c r="Q31" s="18">
        <v>140000</v>
      </c>
      <c r="R31" s="18">
        <v>140000</v>
      </c>
      <c r="S31" s="18">
        <v>140000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129457.75</v>
      </c>
      <c r="Z31" s="18">
        <v>0</v>
      </c>
      <c r="AA31" s="18">
        <v>129457.75</v>
      </c>
      <c r="AB31" s="18">
        <v>129457.75</v>
      </c>
      <c r="AC31" s="18">
        <v>129457.75</v>
      </c>
      <c r="AD31" s="18">
        <v>10542.25</v>
      </c>
      <c r="AE31" s="19">
        <v>0.92469999999999997</v>
      </c>
      <c r="AF31" s="18">
        <v>10542.25</v>
      </c>
      <c r="AG31" s="19">
        <v>0.92469999999999997</v>
      </c>
      <c r="AH31" s="18">
        <v>0</v>
      </c>
      <c r="AI31" s="19"/>
      <c r="AJ31" s="27">
        <f t="shared" si="0"/>
        <v>140</v>
      </c>
      <c r="AK31" s="25">
        <f>Q31*98%</f>
        <v>137200</v>
      </c>
      <c r="AL31" s="26">
        <f t="shared" si="1"/>
        <v>137.19999999999999</v>
      </c>
    </row>
    <row r="32" spans="1:38" ht="25.5" hidden="1" customHeight="1" outlineLevel="2">
      <c r="A32" s="2" t="s">
        <v>64</v>
      </c>
      <c r="B32" s="3" t="s">
        <v>65</v>
      </c>
      <c r="C32" s="2"/>
      <c r="D32" s="2"/>
      <c r="E32" s="4"/>
      <c r="F32" s="2"/>
      <c r="G32" s="2"/>
      <c r="H32" s="2"/>
      <c r="I32" s="2"/>
      <c r="J32" s="2"/>
      <c r="K32" s="2"/>
      <c r="L32" s="2"/>
      <c r="M32" s="2"/>
      <c r="N32" s="5">
        <v>0</v>
      </c>
      <c r="O32" s="5">
        <v>1400000</v>
      </c>
      <c r="P32" s="5">
        <v>0</v>
      </c>
      <c r="Q32" s="18">
        <v>1400000</v>
      </c>
      <c r="R32" s="18">
        <v>1400000</v>
      </c>
      <c r="S32" s="18">
        <v>1400000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1254262.73</v>
      </c>
      <c r="Z32" s="18">
        <v>0</v>
      </c>
      <c r="AA32" s="18">
        <v>1254262.73</v>
      </c>
      <c r="AB32" s="18">
        <v>1254262.73</v>
      </c>
      <c r="AC32" s="18">
        <v>1254262.73</v>
      </c>
      <c r="AD32" s="18">
        <v>145737.26999999999</v>
      </c>
      <c r="AE32" s="19">
        <v>0.89590000000000003</v>
      </c>
      <c r="AF32" s="18">
        <v>145737.26999999999</v>
      </c>
      <c r="AG32" s="19">
        <v>0.89590000000000003</v>
      </c>
      <c r="AH32" s="18">
        <v>0</v>
      </c>
      <c r="AI32" s="19"/>
      <c r="AJ32" s="27">
        <f t="shared" si="0"/>
        <v>1400</v>
      </c>
      <c r="AK32" s="25">
        <f>Q32*98%</f>
        <v>1372000</v>
      </c>
      <c r="AL32" s="26">
        <f t="shared" si="1"/>
        <v>1372</v>
      </c>
    </row>
    <row r="33" spans="1:38" ht="25.5" hidden="1" customHeight="1" outlineLevel="2">
      <c r="A33" s="2" t="s">
        <v>66</v>
      </c>
      <c r="B33" s="3" t="s">
        <v>67</v>
      </c>
      <c r="C33" s="2"/>
      <c r="D33" s="2"/>
      <c r="E33" s="4"/>
      <c r="F33" s="2"/>
      <c r="G33" s="2"/>
      <c r="H33" s="2"/>
      <c r="I33" s="2"/>
      <c r="J33" s="2"/>
      <c r="K33" s="2"/>
      <c r="L33" s="2"/>
      <c r="M33" s="2"/>
      <c r="N33" s="5">
        <v>0</v>
      </c>
      <c r="O33" s="5">
        <v>565100</v>
      </c>
      <c r="P33" s="5">
        <v>0</v>
      </c>
      <c r="Q33" s="18">
        <v>565100</v>
      </c>
      <c r="R33" s="18">
        <v>565100</v>
      </c>
      <c r="S33" s="18">
        <v>565100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646442.1</v>
      </c>
      <c r="Z33" s="18">
        <v>0</v>
      </c>
      <c r="AA33" s="18">
        <v>646442.1</v>
      </c>
      <c r="AB33" s="18">
        <v>646442.1</v>
      </c>
      <c r="AC33" s="18">
        <v>646442.1</v>
      </c>
      <c r="AD33" s="18">
        <v>-81342.100000000006</v>
      </c>
      <c r="AE33" s="19">
        <v>1.1438999999999999</v>
      </c>
      <c r="AF33" s="18">
        <v>-81342.100000000006</v>
      </c>
      <c r="AG33" s="19">
        <v>1.1438999999999999</v>
      </c>
      <c r="AH33" s="18">
        <v>0</v>
      </c>
      <c r="AI33" s="19"/>
      <c r="AJ33" s="27">
        <f t="shared" si="0"/>
        <v>565.1</v>
      </c>
      <c r="AK33" s="25">
        <f>Q33*98%</f>
        <v>553798</v>
      </c>
      <c r="AL33" s="26">
        <f t="shared" si="1"/>
        <v>553.798</v>
      </c>
    </row>
    <row r="34" spans="1:38" ht="38.25" customHeight="1" outlineLevel="1" collapsed="1">
      <c r="A34" s="2" t="s">
        <v>68</v>
      </c>
      <c r="B34" s="3" t="s">
        <v>69</v>
      </c>
      <c r="C34" s="2"/>
      <c r="D34" s="2"/>
      <c r="E34" s="4"/>
      <c r="F34" s="2"/>
      <c r="G34" s="2"/>
      <c r="H34" s="2"/>
      <c r="I34" s="2"/>
      <c r="J34" s="2"/>
      <c r="K34" s="2"/>
      <c r="L34" s="2"/>
      <c r="M34" s="2"/>
      <c r="N34" s="5">
        <v>0</v>
      </c>
      <c r="O34" s="5">
        <v>0</v>
      </c>
      <c r="P34" s="5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10000</v>
      </c>
      <c r="Z34" s="18">
        <v>0</v>
      </c>
      <c r="AA34" s="18">
        <v>10000</v>
      </c>
      <c r="AB34" s="18">
        <v>10000</v>
      </c>
      <c r="AC34" s="18">
        <v>10000</v>
      </c>
      <c r="AD34" s="18">
        <v>-10000</v>
      </c>
      <c r="AE34" s="19"/>
      <c r="AF34" s="18">
        <v>-10000</v>
      </c>
      <c r="AG34" s="19"/>
      <c r="AH34" s="18">
        <v>0</v>
      </c>
      <c r="AI34" s="19"/>
      <c r="AJ34" s="27">
        <f t="shared" si="0"/>
        <v>0</v>
      </c>
      <c r="AK34" s="25">
        <v>10000</v>
      </c>
      <c r="AL34" s="26">
        <f t="shared" si="1"/>
        <v>10</v>
      </c>
    </row>
    <row r="35" spans="1:38" ht="25.5" hidden="1" customHeight="1" outlineLevel="2">
      <c r="A35" s="2" t="s">
        <v>70</v>
      </c>
      <c r="B35" s="3" t="s">
        <v>71</v>
      </c>
      <c r="C35" s="2"/>
      <c r="D35" s="2"/>
      <c r="E35" s="4"/>
      <c r="F35" s="2"/>
      <c r="G35" s="2"/>
      <c r="H35" s="2"/>
      <c r="I35" s="2"/>
      <c r="J35" s="2"/>
      <c r="K35" s="2"/>
      <c r="L35" s="2"/>
      <c r="M35" s="2"/>
      <c r="N35" s="5">
        <v>0</v>
      </c>
      <c r="O35" s="5">
        <v>0</v>
      </c>
      <c r="P35" s="5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10000</v>
      </c>
      <c r="Z35" s="18">
        <v>0</v>
      </c>
      <c r="AA35" s="18">
        <v>10000</v>
      </c>
      <c r="AB35" s="18">
        <v>10000</v>
      </c>
      <c r="AC35" s="18">
        <v>10000</v>
      </c>
      <c r="AD35" s="18">
        <v>-10000</v>
      </c>
      <c r="AE35" s="19"/>
      <c r="AF35" s="18">
        <v>-10000</v>
      </c>
      <c r="AG35" s="19"/>
      <c r="AH35" s="18">
        <v>0</v>
      </c>
      <c r="AI35" s="19"/>
      <c r="AJ35" s="27">
        <f t="shared" si="0"/>
        <v>0</v>
      </c>
      <c r="AK35" s="25">
        <f>Q35*98%</f>
        <v>0</v>
      </c>
      <c r="AL35" s="26">
        <f t="shared" si="1"/>
        <v>0</v>
      </c>
    </row>
    <row r="36" spans="1:38" ht="25.5" customHeight="1" outlineLevel="1" collapsed="1">
      <c r="A36" s="2" t="s">
        <v>72</v>
      </c>
      <c r="B36" s="3" t="s">
        <v>73</v>
      </c>
      <c r="C36" s="2"/>
      <c r="D36" s="2"/>
      <c r="E36" s="4"/>
      <c r="F36" s="2"/>
      <c r="G36" s="2"/>
      <c r="H36" s="2"/>
      <c r="I36" s="2"/>
      <c r="J36" s="2"/>
      <c r="K36" s="2"/>
      <c r="L36" s="2"/>
      <c r="M36" s="2"/>
      <c r="N36" s="5">
        <v>0</v>
      </c>
      <c r="O36" s="5">
        <v>28999981.600000001</v>
      </c>
      <c r="P36" s="5">
        <v>0</v>
      </c>
      <c r="Q36" s="18">
        <v>28999981.600000001</v>
      </c>
      <c r="R36" s="18">
        <v>28999981.600000001</v>
      </c>
      <c r="S36" s="18">
        <v>28999981.600000001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12417071.689999999</v>
      </c>
      <c r="Z36" s="18">
        <v>0</v>
      </c>
      <c r="AA36" s="18">
        <v>12417071.689999999</v>
      </c>
      <c r="AB36" s="18">
        <v>12417071.689999999</v>
      </c>
      <c r="AC36" s="18">
        <v>12417071.689999999</v>
      </c>
      <c r="AD36" s="18">
        <v>16582909.91</v>
      </c>
      <c r="AE36" s="19">
        <v>0.42820000000000003</v>
      </c>
      <c r="AF36" s="18">
        <v>16582909.91</v>
      </c>
      <c r="AG36" s="19">
        <v>0.42820000000000003</v>
      </c>
      <c r="AH36" s="18">
        <v>0</v>
      </c>
      <c r="AI36" s="19"/>
      <c r="AJ36" s="27">
        <f t="shared" si="0"/>
        <v>28999.981600000003</v>
      </c>
      <c r="AK36" s="25">
        <f>Q36*98%</f>
        <v>28419981.968000002</v>
      </c>
      <c r="AL36" s="26">
        <v>16000</v>
      </c>
    </row>
    <row r="37" spans="1:38" ht="76.5" customHeight="1" outlineLevel="2">
      <c r="A37" s="2" t="s">
        <v>74</v>
      </c>
      <c r="B37" s="3" t="s">
        <v>75</v>
      </c>
      <c r="C37" s="2"/>
      <c r="D37" s="2"/>
      <c r="E37" s="4"/>
      <c r="F37" s="2"/>
      <c r="G37" s="2"/>
      <c r="H37" s="2"/>
      <c r="I37" s="2"/>
      <c r="J37" s="2"/>
      <c r="K37" s="2"/>
      <c r="L37" s="2"/>
      <c r="M37" s="2"/>
      <c r="N37" s="5">
        <v>0</v>
      </c>
      <c r="O37" s="5">
        <v>0</v>
      </c>
      <c r="P37" s="5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1756276.62</v>
      </c>
      <c r="Z37" s="18">
        <v>0</v>
      </c>
      <c r="AA37" s="18">
        <v>1756276.62</v>
      </c>
      <c r="AB37" s="18">
        <v>1756276.62</v>
      </c>
      <c r="AC37" s="18">
        <v>1756276.62</v>
      </c>
      <c r="AD37" s="18">
        <v>-1756276.62</v>
      </c>
      <c r="AE37" s="19"/>
      <c r="AF37" s="18">
        <v>-1756276.62</v>
      </c>
      <c r="AG37" s="19"/>
      <c r="AH37" s="18">
        <v>0</v>
      </c>
      <c r="AI37" s="19"/>
      <c r="AJ37" s="27">
        <f t="shared" si="0"/>
        <v>0</v>
      </c>
      <c r="AK37" s="25">
        <v>5000000</v>
      </c>
      <c r="AL37" s="26">
        <f t="shared" si="1"/>
        <v>5000</v>
      </c>
    </row>
    <row r="38" spans="1:38" ht="51" customHeight="1" outlineLevel="2">
      <c r="A38" s="2" t="s">
        <v>76</v>
      </c>
      <c r="B38" s="3" t="s">
        <v>77</v>
      </c>
      <c r="C38" s="2"/>
      <c r="D38" s="2"/>
      <c r="E38" s="4"/>
      <c r="F38" s="2"/>
      <c r="G38" s="2"/>
      <c r="H38" s="2"/>
      <c r="I38" s="2"/>
      <c r="J38" s="2"/>
      <c r="K38" s="2"/>
      <c r="L38" s="2"/>
      <c r="M38" s="2"/>
      <c r="N38" s="5">
        <v>0</v>
      </c>
      <c r="O38" s="5">
        <v>28999981.600000001</v>
      </c>
      <c r="P38" s="5">
        <v>0</v>
      </c>
      <c r="Q38" s="18">
        <v>28999981.600000001</v>
      </c>
      <c r="R38" s="18">
        <v>28999981.600000001</v>
      </c>
      <c r="S38" s="18">
        <v>28999981.600000001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10660795.07</v>
      </c>
      <c r="Z38" s="18">
        <v>0</v>
      </c>
      <c r="AA38" s="18">
        <v>10660795.07</v>
      </c>
      <c r="AB38" s="18">
        <v>10660795.07</v>
      </c>
      <c r="AC38" s="18">
        <v>10660795.07</v>
      </c>
      <c r="AD38" s="18">
        <v>18339186.530000001</v>
      </c>
      <c r="AE38" s="19">
        <v>0.36759999999999998</v>
      </c>
      <c r="AF38" s="18">
        <v>18339186.530000001</v>
      </c>
      <c r="AG38" s="19">
        <v>0.36759999999999998</v>
      </c>
      <c r="AH38" s="18">
        <v>0</v>
      </c>
      <c r="AI38" s="19"/>
      <c r="AJ38" s="27">
        <f t="shared" si="0"/>
        <v>28999.981600000003</v>
      </c>
      <c r="AK38" s="25">
        <v>11000000</v>
      </c>
      <c r="AL38" s="26">
        <f t="shared" si="1"/>
        <v>11000</v>
      </c>
    </row>
    <row r="39" spans="1:38" ht="15" customHeight="1" outlineLevel="1">
      <c r="A39" s="2" t="s">
        <v>78</v>
      </c>
      <c r="B39" s="3" t="s">
        <v>79</v>
      </c>
      <c r="C39" s="2"/>
      <c r="D39" s="2"/>
      <c r="E39" s="4"/>
      <c r="F39" s="2"/>
      <c r="G39" s="2"/>
      <c r="H39" s="2"/>
      <c r="I39" s="2"/>
      <c r="J39" s="2"/>
      <c r="K39" s="2"/>
      <c r="L39" s="2"/>
      <c r="M39" s="2"/>
      <c r="N39" s="5">
        <v>0</v>
      </c>
      <c r="O39" s="5">
        <v>4153960</v>
      </c>
      <c r="P39" s="5">
        <v>0</v>
      </c>
      <c r="Q39" s="18">
        <v>4153960</v>
      </c>
      <c r="R39" s="18">
        <v>4153960</v>
      </c>
      <c r="S39" s="18">
        <v>4153960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1842061.93</v>
      </c>
      <c r="Z39" s="18">
        <v>0</v>
      </c>
      <c r="AA39" s="18">
        <v>1842061.93</v>
      </c>
      <c r="AB39" s="18">
        <v>1842061.93</v>
      </c>
      <c r="AC39" s="18">
        <v>1842061.93</v>
      </c>
      <c r="AD39" s="18">
        <v>2311898.0699999998</v>
      </c>
      <c r="AE39" s="19">
        <v>0.44340000000000002</v>
      </c>
      <c r="AF39" s="18">
        <v>2311898.0699999998</v>
      </c>
      <c r="AG39" s="19">
        <v>0.44340000000000002</v>
      </c>
      <c r="AH39" s="18">
        <v>0</v>
      </c>
      <c r="AI39" s="19"/>
      <c r="AJ39" s="27">
        <f t="shared" si="0"/>
        <v>4153.96</v>
      </c>
      <c r="AK39" s="25">
        <v>2200000</v>
      </c>
      <c r="AL39" s="26">
        <f t="shared" si="1"/>
        <v>2200</v>
      </c>
    </row>
    <row r="40" spans="1:38" ht="76.5" hidden="1" customHeight="1" outlineLevel="2">
      <c r="A40" s="2" t="s">
        <v>80</v>
      </c>
      <c r="B40" s="3" t="s">
        <v>81</v>
      </c>
      <c r="C40" s="2"/>
      <c r="D40" s="2"/>
      <c r="E40" s="4"/>
      <c r="F40" s="2"/>
      <c r="G40" s="2"/>
      <c r="H40" s="2"/>
      <c r="I40" s="2"/>
      <c r="J40" s="2"/>
      <c r="K40" s="2"/>
      <c r="L40" s="2"/>
      <c r="M40" s="2"/>
      <c r="N40" s="5">
        <v>0</v>
      </c>
      <c r="O40" s="5">
        <v>25000</v>
      </c>
      <c r="P40" s="5">
        <v>0</v>
      </c>
      <c r="Q40" s="18">
        <v>25000</v>
      </c>
      <c r="R40" s="18">
        <v>25000</v>
      </c>
      <c r="S40" s="18">
        <v>25000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29633.32</v>
      </c>
      <c r="Z40" s="18">
        <v>0</v>
      </c>
      <c r="AA40" s="18">
        <v>29633.32</v>
      </c>
      <c r="AB40" s="18">
        <v>29633.32</v>
      </c>
      <c r="AC40" s="18">
        <v>29633.32</v>
      </c>
      <c r="AD40" s="18">
        <v>-4633.32</v>
      </c>
      <c r="AE40" s="19">
        <v>1.1853</v>
      </c>
      <c r="AF40" s="18">
        <v>-4633.32</v>
      </c>
      <c r="AG40" s="19">
        <v>1.1853</v>
      </c>
      <c r="AH40" s="18">
        <v>0</v>
      </c>
      <c r="AI40" s="19"/>
      <c r="AJ40" s="27">
        <f t="shared" si="0"/>
        <v>25</v>
      </c>
      <c r="AK40" s="25">
        <f>Q40*98%</f>
        <v>24500</v>
      </c>
      <c r="AL40" s="26">
        <f t="shared" si="1"/>
        <v>24.5</v>
      </c>
    </row>
    <row r="41" spans="1:38" ht="63.75" hidden="1" customHeight="1" outlineLevel="2">
      <c r="A41" s="2" t="s">
        <v>82</v>
      </c>
      <c r="B41" s="3" t="s">
        <v>83</v>
      </c>
      <c r="C41" s="2"/>
      <c r="D41" s="2"/>
      <c r="E41" s="4"/>
      <c r="F41" s="2"/>
      <c r="G41" s="2"/>
      <c r="H41" s="2"/>
      <c r="I41" s="2"/>
      <c r="J41" s="2"/>
      <c r="K41" s="2"/>
      <c r="L41" s="2"/>
      <c r="M41" s="2"/>
      <c r="N41" s="5">
        <v>0</v>
      </c>
      <c r="O41" s="5">
        <v>13000</v>
      </c>
      <c r="P41" s="5">
        <v>0</v>
      </c>
      <c r="Q41" s="18">
        <v>13000</v>
      </c>
      <c r="R41" s="18">
        <v>13000</v>
      </c>
      <c r="S41" s="18">
        <v>13000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7283.09</v>
      </c>
      <c r="Z41" s="18">
        <v>0</v>
      </c>
      <c r="AA41" s="18">
        <v>7283.09</v>
      </c>
      <c r="AB41" s="18">
        <v>7283.09</v>
      </c>
      <c r="AC41" s="18">
        <v>7283.09</v>
      </c>
      <c r="AD41" s="18">
        <v>5716.91</v>
      </c>
      <c r="AE41" s="19">
        <v>0.56020000000000003</v>
      </c>
      <c r="AF41" s="18">
        <v>5716.91</v>
      </c>
      <c r="AG41" s="19">
        <v>0.56020000000000003</v>
      </c>
      <c r="AH41" s="18">
        <v>0</v>
      </c>
      <c r="AI41" s="19"/>
      <c r="AJ41" s="27">
        <f t="shared" si="0"/>
        <v>13</v>
      </c>
      <c r="AK41" s="25">
        <f>Q41*98%</f>
        <v>12740</v>
      </c>
      <c r="AL41" s="26">
        <f t="shared" si="1"/>
        <v>12.74</v>
      </c>
    </row>
    <row r="42" spans="1:38" ht="63.75" hidden="1" customHeight="1" outlineLevel="2">
      <c r="A42" s="2" t="s">
        <v>84</v>
      </c>
      <c r="B42" s="3" t="s">
        <v>85</v>
      </c>
      <c r="C42" s="2"/>
      <c r="D42" s="2"/>
      <c r="E42" s="4"/>
      <c r="F42" s="2"/>
      <c r="G42" s="2"/>
      <c r="H42" s="2"/>
      <c r="I42" s="2"/>
      <c r="J42" s="2"/>
      <c r="K42" s="2"/>
      <c r="L42" s="2"/>
      <c r="M42" s="2"/>
      <c r="N42" s="5">
        <v>0</v>
      </c>
      <c r="O42" s="5">
        <v>0</v>
      </c>
      <c r="P42" s="5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47000</v>
      </c>
      <c r="Z42" s="18">
        <v>0</v>
      </c>
      <c r="AA42" s="18">
        <v>47000</v>
      </c>
      <c r="AB42" s="18">
        <v>47000</v>
      </c>
      <c r="AC42" s="18">
        <v>47000</v>
      </c>
      <c r="AD42" s="18">
        <v>-47000</v>
      </c>
      <c r="AE42" s="19"/>
      <c r="AF42" s="18">
        <v>-47000</v>
      </c>
      <c r="AG42" s="19"/>
      <c r="AH42" s="18">
        <v>0</v>
      </c>
      <c r="AI42" s="19"/>
      <c r="AJ42" s="27">
        <f t="shared" si="0"/>
        <v>0</v>
      </c>
      <c r="AK42" s="25">
        <f>Q42*98%</f>
        <v>0</v>
      </c>
      <c r="AL42" s="26">
        <f t="shared" si="1"/>
        <v>0</v>
      </c>
    </row>
    <row r="43" spans="1:38" ht="63.75" hidden="1" customHeight="1" outlineLevel="2">
      <c r="A43" s="2" t="s">
        <v>86</v>
      </c>
      <c r="B43" s="3" t="s">
        <v>87</v>
      </c>
      <c r="C43" s="2"/>
      <c r="D43" s="2"/>
      <c r="E43" s="4"/>
      <c r="F43" s="2"/>
      <c r="G43" s="2"/>
      <c r="H43" s="2"/>
      <c r="I43" s="2"/>
      <c r="J43" s="2"/>
      <c r="K43" s="2"/>
      <c r="L43" s="2"/>
      <c r="M43" s="2"/>
      <c r="N43" s="5">
        <v>0</v>
      </c>
      <c r="O43" s="5">
        <v>120000</v>
      </c>
      <c r="P43" s="5">
        <v>0</v>
      </c>
      <c r="Q43" s="18">
        <v>120000</v>
      </c>
      <c r="R43" s="18">
        <v>120000</v>
      </c>
      <c r="S43" s="18">
        <v>120000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55000</v>
      </c>
      <c r="Z43" s="18">
        <v>0</v>
      </c>
      <c r="AA43" s="18">
        <v>55000</v>
      </c>
      <c r="AB43" s="18">
        <v>55000</v>
      </c>
      <c r="AC43" s="18">
        <v>55000</v>
      </c>
      <c r="AD43" s="18">
        <v>65000</v>
      </c>
      <c r="AE43" s="19">
        <v>0.45829999999999999</v>
      </c>
      <c r="AF43" s="18">
        <v>65000</v>
      </c>
      <c r="AG43" s="19">
        <v>0.45829999999999999</v>
      </c>
      <c r="AH43" s="18">
        <v>0</v>
      </c>
      <c r="AI43" s="19"/>
      <c r="AJ43" s="27">
        <f t="shared" si="0"/>
        <v>120</v>
      </c>
      <c r="AK43" s="25">
        <f>Q43*98%</f>
        <v>117600</v>
      </c>
      <c r="AL43" s="26">
        <f t="shared" si="1"/>
        <v>117.6</v>
      </c>
    </row>
    <row r="44" spans="1:38" ht="51" hidden="1" customHeight="1" outlineLevel="2">
      <c r="A44" s="2" t="s">
        <v>88</v>
      </c>
      <c r="B44" s="3" t="s">
        <v>89</v>
      </c>
      <c r="C44" s="2"/>
      <c r="D44" s="2"/>
      <c r="E44" s="4"/>
      <c r="F44" s="2"/>
      <c r="G44" s="2"/>
      <c r="H44" s="2"/>
      <c r="I44" s="2"/>
      <c r="J44" s="2"/>
      <c r="K44" s="2"/>
      <c r="L44" s="2"/>
      <c r="M44" s="2"/>
      <c r="N44" s="5">
        <v>0</v>
      </c>
      <c r="O44" s="5">
        <v>0</v>
      </c>
      <c r="P44" s="5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3000</v>
      </c>
      <c r="Z44" s="18">
        <v>0</v>
      </c>
      <c r="AA44" s="18">
        <v>3000</v>
      </c>
      <c r="AB44" s="18">
        <v>3000</v>
      </c>
      <c r="AC44" s="18">
        <v>3000</v>
      </c>
      <c r="AD44" s="18">
        <v>-3000</v>
      </c>
      <c r="AE44" s="19"/>
      <c r="AF44" s="18">
        <v>-3000</v>
      </c>
      <c r="AG44" s="19"/>
      <c r="AH44" s="18">
        <v>0</v>
      </c>
      <c r="AI44" s="19"/>
      <c r="AJ44" s="27">
        <f t="shared" si="0"/>
        <v>0</v>
      </c>
      <c r="AK44" s="25">
        <f>Q44*98%</f>
        <v>0</v>
      </c>
      <c r="AL44" s="26">
        <f t="shared" si="1"/>
        <v>0</v>
      </c>
    </row>
    <row r="45" spans="1:38" ht="25.5" hidden="1" customHeight="1" outlineLevel="2">
      <c r="A45" s="2" t="s">
        <v>90</v>
      </c>
      <c r="B45" s="3" t="s">
        <v>91</v>
      </c>
      <c r="C45" s="2"/>
      <c r="D45" s="2"/>
      <c r="E45" s="4"/>
      <c r="F45" s="2"/>
      <c r="G45" s="2"/>
      <c r="H45" s="2"/>
      <c r="I45" s="2"/>
      <c r="J45" s="2"/>
      <c r="K45" s="2"/>
      <c r="L45" s="2"/>
      <c r="M45" s="2"/>
      <c r="N45" s="5">
        <v>0</v>
      </c>
      <c r="O45" s="5">
        <v>1100000</v>
      </c>
      <c r="P45" s="5">
        <v>0</v>
      </c>
      <c r="Q45" s="18">
        <v>1100000</v>
      </c>
      <c r="R45" s="18">
        <v>1100000</v>
      </c>
      <c r="S45" s="18">
        <v>1100000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21000</v>
      </c>
      <c r="Z45" s="18">
        <v>0</v>
      </c>
      <c r="AA45" s="18">
        <v>21000</v>
      </c>
      <c r="AB45" s="18">
        <v>21000</v>
      </c>
      <c r="AC45" s="18">
        <v>21000</v>
      </c>
      <c r="AD45" s="18">
        <v>1079000</v>
      </c>
      <c r="AE45" s="19">
        <v>1.9099999999999999E-2</v>
      </c>
      <c r="AF45" s="18">
        <v>1079000</v>
      </c>
      <c r="AG45" s="19">
        <v>1.9099999999999999E-2</v>
      </c>
      <c r="AH45" s="18">
        <v>0</v>
      </c>
      <c r="AI45" s="19"/>
      <c r="AJ45" s="27">
        <f t="shared" si="0"/>
        <v>1100</v>
      </c>
      <c r="AK45" s="25">
        <f>Q45*98%</f>
        <v>1078000</v>
      </c>
      <c r="AL45" s="26">
        <f t="shared" si="1"/>
        <v>1078</v>
      </c>
    </row>
    <row r="46" spans="1:38" ht="38.25" hidden="1" customHeight="1" outlineLevel="2">
      <c r="A46" s="2" t="s">
        <v>92</v>
      </c>
      <c r="B46" s="3" t="s">
        <v>93</v>
      </c>
      <c r="C46" s="2"/>
      <c r="D46" s="2"/>
      <c r="E46" s="4"/>
      <c r="F46" s="2"/>
      <c r="G46" s="2"/>
      <c r="H46" s="2"/>
      <c r="I46" s="2"/>
      <c r="J46" s="2"/>
      <c r="K46" s="2"/>
      <c r="L46" s="2"/>
      <c r="M46" s="2"/>
      <c r="N46" s="5">
        <v>0</v>
      </c>
      <c r="O46" s="5">
        <v>170000</v>
      </c>
      <c r="P46" s="5">
        <v>0</v>
      </c>
      <c r="Q46" s="18">
        <v>170000</v>
      </c>
      <c r="R46" s="18">
        <v>170000</v>
      </c>
      <c r="S46" s="18">
        <v>170000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448000</v>
      </c>
      <c r="Z46" s="18">
        <v>0</v>
      </c>
      <c r="AA46" s="18">
        <v>448000</v>
      </c>
      <c r="AB46" s="18">
        <v>448000</v>
      </c>
      <c r="AC46" s="18">
        <v>448000</v>
      </c>
      <c r="AD46" s="18">
        <v>-278000</v>
      </c>
      <c r="AE46" s="19">
        <v>2.6353</v>
      </c>
      <c r="AF46" s="18">
        <v>-278000</v>
      </c>
      <c r="AG46" s="19">
        <v>2.6353</v>
      </c>
      <c r="AH46" s="18">
        <v>0</v>
      </c>
      <c r="AI46" s="19"/>
      <c r="AJ46" s="27">
        <f t="shared" si="0"/>
        <v>170</v>
      </c>
      <c r="AK46" s="25">
        <f>Q46*98%</f>
        <v>166600</v>
      </c>
      <c r="AL46" s="26">
        <f t="shared" si="1"/>
        <v>166.6</v>
      </c>
    </row>
    <row r="47" spans="1:38" ht="25.5" hidden="1" customHeight="1" outlineLevel="2">
      <c r="A47" s="2" t="s">
        <v>94</v>
      </c>
      <c r="B47" s="3" t="s">
        <v>95</v>
      </c>
      <c r="C47" s="2"/>
      <c r="D47" s="2"/>
      <c r="E47" s="4"/>
      <c r="F47" s="2"/>
      <c r="G47" s="2"/>
      <c r="H47" s="2"/>
      <c r="I47" s="2"/>
      <c r="J47" s="2"/>
      <c r="K47" s="2"/>
      <c r="L47" s="2"/>
      <c r="M47" s="2"/>
      <c r="N47" s="5">
        <v>0</v>
      </c>
      <c r="O47" s="5">
        <v>0</v>
      </c>
      <c r="P47" s="5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13300</v>
      </c>
      <c r="Z47" s="18">
        <v>0</v>
      </c>
      <c r="AA47" s="18">
        <v>13300</v>
      </c>
      <c r="AB47" s="18">
        <v>13300</v>
      </c>
      <c r="AC47" s="18">
        <v>13300</v>
      </c>
      <c r="AD47" s="18">
        <v>-13300</v>
      </c>
      <c r="AE47" s="19"/>
      <c r="AF47" s="18">
        <v>-13300</v>
      </c>
      <c r="AG47" s="19"/>
      <c r="AH47" s="18">
        <v>0</v>
      </c>
      <c r="AI47" s="19"/>
      <c r="AJ47" s="27">
        <f t="shared" si="0"/>
        <v>0</v>
      </c>
      <c r="AK47" s="25">
        <f>Q47*98%</f>
        <v>0</v>
      </c>
      <c r="AL47" s="26">
        <f t="shared" si="1"/>
        <v>0</v>
      </c>
    </row>
    <row r="48" spans="1:38" ht="63.75" hidden="1" customHeight="1" outlineLevel="2">
      <c r="A48" s="2" t="s">
        <v>96</v>
      </c>
      <c r="B48" s="3" t="s">
        <v>97</v>
      </c>
      <c r="C48" s="2"/>
      <c r="D48" s="2"/>
      <c r="E48" s="4"/>
      <c r="F48" s="2"/>
      <c r="G48" s="2"/>
      <c r="H48" s="2"/>
      <c r="I48" s="2"/>
      <c r="J48" s="2"/>
      <c r="K48" s="2"/>
      <c r="L48" s="2"/>
      <c r="M48" s="2"/>
      <c r="N48" s="5">
        <v>0</v>
      </c>
      <c r="O48" s="5">
        <v>240000</v>
      </c>
      <c r="P48" s="5">
        <v>0</v>
      </c>
      <c r="Q48" s="18">
        <v>240000</v>
      </c>
      <c r="R48" s="18">
        <v>240000</v>
      </c>
      <c r="S48" s="18">
        <v>240000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167200</v>
      </c>
      <c r="Z48" s="18">
        <v>0</v>
      </c>
      <c r="AA48" s="18">
        <v>167200</v>
      </c>
      <c r="AB48" s="18">
        <v>167200</v>
      </c>
      <c r="AC48" s="18">
        <v>167200</v>
      </c>
      <c r="AD48" s="18">
        <v>72800</v>
      </c>
      <c r="AE48" s="19">
        <v>0.69669999999999999</v>
      </c>
      <c r="AF48" s="18">
        <v>72800</v>
      </c>
      <c r="AG48" s="19">
        <v>0.69669999999999999</v>
      </c>
      <c r="AH48" s="18">
        <v>0</v>
      </c>
      <c r="AI48" s="19"/>
      <c r="AJ48" s="27">
        <f t="shared" si="0"/>
        <v>240</v>
      </c>
      <c r="AK48" s="25">
        <f>Q48*98%</f>
        <v>235200</v>
      </c>
      <c r="AL48" s="26">
        <f t="shared" si="1"/>
        <v>235.2</v>
      </c>
    </row>
    <row r="49" spans="1:38" ht="25.5" hidden="1" customHeight="1" outlineLevel="2">
      <c r="A49" s="2" t="s">
        <v>98</v>
      </c>
      <c r="B49" s="3" t="s">
        <v>99</v>
      </c>
      <c r="C49" s="2"/>
      <c r="D49" s="2"/>
      <c r="E49" s="4"/>
      <c r="F49" s="2"/>
      <c r="G49" s="2"/>
      <c r="H49" s="2"/>
      <c r="I49" s="2"/>
      <c r="J49" s="2"/>
      <c r="K49" s="2"/>
      <c r="L49" s="2"/>
      <c r="M49" s="2"/>
      <c r="N49" s="5">
        <v>0</v>
      </c>
      <c r="O49" s="5">
        <v>10000</v>
      </c>
      <c r="P49" s="5">
        <v>0</v>
      </c>
      <c r="Q49" s="18">
        <v>10000</v>
      </c>
      <c r="R49" s="18">
        <v>10000</v>
      </c>
      <c r="S49" s="18">
        <v>10000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300</v>
      </c>
      <c r="Z49" s="18">
        <v>0</v>
      </c>
      <c r="AA49" s="18">
        <v>300</v>
      </c>
      <c r="AB49" s="18">
        <v>300</v>
      </c>
      <c r="AC49" s="18">
        <v>300</v>
      </c>
      <c r="AD49" s="18">
        <v>9700</v>
      </c>
      <c r="AE49" s="19">
        <v>0.03</v>
      </c>
      <c r="AF49" s="18">
        <v>9700</v>
      </c>
      <c r="AG49" s="19">
        <v>0.03</v>
      </c>
      <c r="AH49" s="18">
        <v>0</v>
      </c>
      <c r="AI49" s="19"/>
      <c r="AJ49" s="27">
        <f t="shared" si="0"/>
        <v>10</v>
      </c>
      <c r="AK49" s="25">
        <f>Q49*98%</f>
        <v>9800</v>
      </c>
      <c r="AL49" s="26">
        <f t="shared" si="1"/>
        <v>9.8000000000000007</v>
      </c>
    </row>
    <row r="50" spans="1:38" ht="63.75" hidden="1" customHeight="1" outlineLevel="2">
      <c r="A50" s="2" t="s">
        <v>100</v>
      </c>
      <c r="B50" s="3" t="s">
        <v>101</v>
      </c>
      <c r="C50" s="2"/>
      <c r="D50" s="2"/>
      <c r="E50" s="4"/>
      <c r="F50" s="2"/>
      <c r="G50" s="2"/>
      <c r="H50" s="2"/>
      <c r="I50" s="2"/>
      <c r="J50" s="2"/>
      <c r="K50" s="2"/>
      <c r="L50" s="2"/>
      <c r="M50" s="2"/>
      <c r="N50" s="5">
        <v>0</v>
      </c>
      <c r="O50" s="5">
        <v>0</v>
      </c>
      <c r="P50" s="5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20000</v>
      </c>
      <c r="Z50" s="18">
        <v>0</v>
      </c>
      <c r="AA50" s="18">
        <v>20000</v>
      </c>
      <c r="AB50" s="18">
        <v>20000</v>
      </c>
      <c r="AC50" s="18">
        <v>20000</v>
      </c>
      <c r="AD50" s="18">
        <v>-20000</v>
      </c>
      <c r="AE50" s="19"/>
      <c r="AF50" s="18">
        <v>-20000</v>
      </c>
      <c r="AG50" s="19"/>
      <c r="AH50" s="18">
        <v>0</v>
      </c>
      <c r="AI50" s="19"/>
      <c r="AJ50" s="27">
        <f t="shared" si="0"/>
        <v>0</v>
      </c>
      <c r="AK50" s="25">
        <f>Q50*98%</f>
        <v>0</v>
      </c>
      <c r="AL50" s="26">
        <f t="shared" si="1"/>
        <v>0</v>
      </c>
    </row>
    <row r="51" spans="1:38" ht="38.25" hidden="1" customHeight="1" outlineLevel="2">
      <c r="A51" s="2" t="s">
        <v>102</v>
      </c>
      <c r="B51" s="3" t="s">
        <v>103</v>
      </c>
      <c r="C51" s="2"/>
      <c r="D51" s="2"/>
      <c r="E51" s="4"/>
      <c r="F51" s="2"/>
      <c r="G51" s="2"/>
      <c r="H51" s="2"/>
      <c r="I51" s="2"/>
      <c r="J51" s="2"/>
      <c r="K51" s="2"/>
      <c r="L51" s="2"/>
      <c r="M51" s="2"/>
      <c r="N51" s="5">
        <v>0</v>
      </c>
      <c r="O51" s="5">
        <v>0</v>
      </c>
      <c r="P51" s="5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10000</v>
      </c>
      <c r="Z51" s="18">
        <v>0</v>
      </c>
      <c r="AA51" s="18">
        <v>10000</v>
      </c>
      <c r="AB51" s="18">
        <v>10000</v>
      </c>
      <c r="AC51" s="18">
        <v>10000</v>
      </c>
      <c r="AD51" s="18">
        <v>-10000</v>
      </c>
      <c r="AE51" s="19"/>
      <c r="AF51" s="18">
        <v>-10000</v>
      </c>
      <c r="AG51" s="19"/>
      <c r="AH51" s="18">
        <v>0</v>
      </c>
      <c r="AI51" s="19"/>
      <c r="AJ51" s="27">
        <f t="shared" si="0"/>
        <v>0</v>
      </c>
      <c r="AK51" s="25">
        <f>Q51*98%</f>
        <v>0</v>
      </c>
      <c r="AL51" s="26">
        <f t="shared" si="1"/>
        <v>0</v>
      </c>
    </row>
    <row r="52" spans="1:38" ht="63.75" hidden="1" customHeight="1" outlineLevel="2">
      <c r="A52" s="2" t="s">
        <v>104</v>
      </c>
      <c r="B52" s="3" t="s">
        <v>105</v>
      </c>
      <c r="C52" s="2"/>
      <c r="D52" s="2"/>
      <c r="E52" s="4"/>
      <c r="F52" s="2"/>
      <c r="G52" s="2"/>
      <c r="H52" s="2"/>
      <c r="I52" s="2"/>
      <c r="J52" s="2"/>
      <c r="K52" s="2"/>
      <c r="L52" s="2"/>
      <c r="M52" s="2"/>
      <c r="N52" s="5">
        <v>0</v>
      </c>
      <c r="O52" s="5">
        <v>111000</v>
      </c>
      <c r="P52" s="5">
        <v>0</v>
      </c>
      <c r="Q52" s="18">
        <v>111000</v>
      </c>
      <c r="R52" s="18">
        <v>111000</v>
      </c>
      <c r="S52" s="18">
        <v>111000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22300</v>
      </c>
      <c r="Z52" s="18">
        <v>0</v>
      </c>
      <c r="AA52" s="18">
        <v>22300</v>
      </c>
      <c r="AB52" s="18">
        <v>22300</v>
      </c>
      <c r="AC52" s="18">
        <v>22300</v>
      </c>
      <c r="AD52" s="18">
        <v>88700</v>
      </c>
      <c r="AE52" s="19">
        <v>0.2009</v>
      </c>
      <c r="AF52" s="18">
        <v>88700</v>
      </c>
      <c r="AG52" s="19">
        <v>0.2009</v>
      </c>
      <c r="AH52" s="18">
        <v>0</v>
      </c>
      <c r="AI52" s="19"/>
      <c r="AJ52" s="27">
        <f t="shared" si="0"/>
        <v>111</v>
      </c>
      <c r="AK52" s="25">
        <f>Q52*98%</f>
        <v>108780</v>
      </c>
      <c r="AL52" s="26">
        <f t="shared" si="1"/>
        <v>108.78</v>
      </c>
    </row>
    <row r="53" spans="1:38" ht="38.25" hidden="1" customHeight="1" outlineLevel="2">
      <c r="A53" s="2" t="s">
        <v>106</v>
      </c>
      <c r="B53" s="3" t="s">
        <v>107</v>
      </c>
      <c r="C53" s="2"/>
      <c r="D53" s="2"/>
      <c r="E53" s="4"/>
      <c r="F53" s="2"/>
      <c r="G53" s="2"/>
      <c r="H53" s="2"/>
      <c r="I53" s="2"/>
      <c r="J53" s="2"/>
      <c r="K53" s="2"/>
      <c r="L53" s="2"/>
      <c r="M53" s="2"/>
      <c r="N53" s="5">
        <v>0</v>
      </c>
      <c r="O53" s="5">
        <v>0</v>
      </c>
      <c r="P53" s="5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110000</v>
      </c>
      <c r="Z53" s="18">
        <v>0</v>
      </c>
      <c r="AA53" s="18">
        <v>110000</v>
      </c>
      <c r="AB53" s="18">
        <v>110000</v>
      </c>
      <c r="AC53" s="18">
        <v>110000</v>
      </c>
      <c r="AD53" s="18">
        <v>-110000</v>
      </c>
      <c r="AE53" s="19"/>
      <c r="AF53" s="18">
        <v>-110000</v>
      </c>
      <c r="AG53" s="19"/>
      <c r="AH53" s="18">
        <v>0</v>
      </c>
      <c r="AI53" s="19"/>
      <c r="AJ53" s="27">
        <f t="shared" si="0"/>
        <v>0</v>
      </c>
      <c r="AK53" s="25">
        <f>Q53*98%</f>
        <v>0</v>
      </c>
      <c r="AL53" s="26">
        <f t="shared" si="1"/>
        <v>0</v>
      </c>
    </row>
    <row r="54" spans="1:38" ht="38.25" hidden="1" customHeight="1" outlineLevel="2">
      <c r="A54" s="2" t="s">
        <v>108</v>
      </c>
      <c r="B54" s="3" t="s">
        <v>109</v>
      </c>
      <c r="C54" s="2"/>
      <c r="D54" s="2"/>
      <c r="E54" s="4"/>
      <c r="F54" s="2"/>
      <c r="G54" s="2"/>
      <c r="H54" s="2"/>
      <c r="I54" s="2"/>
      <c r="J54" s="2"/>
      <c r="K54" s="2"/>
      <c r="L54" s="2"/>
      <c r="M54" s="2"/>
      <c r="N54" s="5">
        <v>0</v>
      </c>
      <c r="O54" s="5">
        <v>2364960</v>
      </c>
      <c r="P54" s="5">
        <v>0</v>
      </c>
      <c r="Q54" s="18">
        <v>2364960</v>
      </c>
      <c r="R54" s="18">
        <v>2364960</v>
      </c>
      <c r="S54" s="18">
        <v>2364960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888045.52</v>
      </c>
      <c r="Z54" s="18">
        <v>0</v>
      </c>
      <c r="AA54" s="18">
        <v>888045.52</v>
      </c>
      <c r="AB54" s="18">
        <v>888045.52</v>
      </c>
      <c r="AC54" s="18">
        <v>888045.52</v>
      </c>
      <c r="AD54" s="18">
        <v>1476914.48</v>
      </c>
      <c r="AE54" s="19">
        <v>0.3755</v>
      </c>
      <c r="AF54" s="18">
        <v>1476914.48</v>
      </c>
      <c r="AG54" s="19">
        <v>0.3755</v>
      </c>
      <c r="AH54" s="18">
        <v>0</v>
      </c>
      <c r="AI54" s="19"/>
      <c r="AJ54" s="27">
        <f t="shared" si="0"/>
        <v>2364.96</v>
      </c>
      <c r="AK54" s="25">
        <f>Q54*98%</f>
        <v>2317660.7999999998</v>
      </c>
      <c r="AL54" s="26">
        <f t="shared" si="1"/>
        <v>2317.6607999999997</v>
      </c>
    </row>
    <row r="55" spans="1:38" ht="15" customHeight="1" outlineLevel="1" collapsed="1">
      <c r="A55" s="2" t="s">
        <v>110</v>
      </c>
      <c r="B55" s="3" t="s">
        <v>111</v>
      </c>
      <c r="C55" s="2"/>
      <c r="D55" s="2"/>
      <c r="E55" s="4"/>
      <c r="F55" s="2"/>
      <c r="G55" s="2"/>
      <c r="H55" s="2"/>
      <c r="I55" s="2"/>
      <c r="J55" s="2"/>
      <c r="K55" s="2"/>
      <c r="L55" s="2"/>
      <c r="M55" s="2"/>
      <c r="N55" s="5">
        <v>0</v>
      </c>
      <c r="O55" s="5">
        <v>500000</v>
      </c>
      <c r="P55" s="5">
        <v>0</v>
      </c>
      <c r="Q55" s="18">
        <v>500000</v>
      </c>
      <c r="R55" s="18">
        <v>500000</v>
      </c>
      <c r="S55" s="18">
        <v>500000</v>
      </c>
      <c r="T55" s="18">
        <v>0</v>
      </c>
      <c r="U55" s="18">
        <v>0</v>
      </c>
      <c r="V55" s="18">
        <v>0</v>
      </c>
      <c r="W55" s="18">
        <v>0</v>
      </c>
      <c r="X55" s="18">
        <v>7793127.5999999996</v>
      </c>
      <c r="Y55" s="18">
        <v>8066979.1500000004</v>
      </c>
      <c r="Z55" s="18">
        <v>7793127.5999999996</v>
      </c>
      <c r="AA55" s="18">
        <v>8066979.1500000004</v>
      </c>
      <c r="AB55" s="18">
        <v>273851.55</v>
      </c>
      <c r="AC55" s="18">
        <v>273851.55</v>
      </c>
      <c r="AD55" s="18">
        <v>226148.45</v>
      </c>
      <c r="AE55" s="19">
        <v>0.54769999999999996</v>
      </c>
      <c r="AF55" s="18">
        <v>226148.45</v>
      </c>
      <c r="AG55" s="19">
        <v>0.54769999999999996</v>
      </c>
      <c r="AH55" s="18">
        <v>0</v>
      </c>
      <c r="AI55" s="19"/>
      <c r="AJ55" s="27">
        <f t="shared" si="0"/>
        <v>500</v>
      </c>
      <c r="AK55" s="25">
        <f>Q55*98%</f>
        <v>490000</v>
      </c>
      <c r="AL55" s="26">
        <f t="shared" si="1"/>
        <v>490</v>
      </c>
    </row>
    <row r="56" spans="1:38" ht="25.5" customHeight="1" outlineLevel="2">
      <c r="A56" s="2" t="s">
        <v>112</v>
      </c>
      <c r="B56" s="3" t="s">
        <v>113</v>
      </c>
      <c r="C56" s="2"/>
      <c r="D56" s="2"/>
      <c r="E56" s="4"/>
      <c r="F56" s="2"/>
      <c r="G56" s="2"/>
      <c r="H56" s="2"/>
      <c r="I56" s="2"/>
      <c r="J56" s="2"/>
      <c r="K56" s="2"/>
      <c r="L56" s="2"/>
      <c r="M56" s="2"/>
      <c r="N56" s="5">
        <v>0</v>
      </c>
      <c r="O56" s="5">
        <v>0</v>
      </c>
      <c r="P56" s="5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7793127.5999999996</v>
      </c>
      <c r="Y56" s="18">
        <v>8265166.7199999997</v>
      </c>
      <c r="Z56" s="18">
        <v>7793127.5999999996</v>
      </c>
      <c r="AA56" s="18">
        <v>8265166.7199999997</v>
      </c>
      <c r="AB56" s="18">
        <v>472039.12</v>
      </c>
      <c r="AC56" s="18">
        <v>472039.12</v>
      </c>
      <c r="AD56" s="18">
        <v>-472039.12</v>
      </c>
      <c r="AE56" s="19"/>
      <c r="AF56" s="18">
        <v>-472039.12</v>
      </c>
      <c r="AG56" s="19"/>
      <c r="AH56" s="18">
        <v>0</v>
      </c>
      <c r="AI56" s="19"/>
      <c r="AJ56" s="27">
        <f t="shared" si="0"/>
        <v>0</v>
      </c>
      <c r="AK56" s="25">
        <f>Q56*98%</f>
        <v>0</v>
      </c>
      <c r="AL56" s="26">
        <f t="shared" si="1"/>
        <v>0</v>
      </c>
    </row>
    <row r="57" spans="1:38" ht="25.5" customHeight="1" outlineLevel="2">
      <c r="A57" s="2" t="s">
        <v>114</v>
      </c>
      <c r="B57" s="3" t="s">
        <v>115</v>
      </c>
      <c r="C57" s="2"/>
      <c r="D57" s="2"/>
      <c r="E57" s="4"/>
      <c r="F57" s="2"/>
      <c r="G57" s="2"/>
      <c r="H57" s="2"/>
      <c r="I57" s="2"/>
      <c r="J57" s="2"/>
      <c r="K57" s="2"/>
      <c r="L57" s="2"/>
      <c r="M57" s="2"/>
      <c r="N57" s="5">
        <v>0</v>
      </c>
      <c r="O57" s="5">
        <v>500000</v>
      </c>
      <c r="P57" s="5">
        <v>0</v>
      </c>
      <c r="Q57" s="18">
        <v>500000</v>
      </c>
      <c r="R57" s="18">
        <v>500000</v>
      </c>
      <c r="S57" s="18">
        <v>500000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-198187.57</v>
      </c>
      <c r="Z57" s="18">
        <v>0</v>
      </c>
      <c r="AA57" s="18">
        <v>-198187.57</v>
      </c>
      <c r="AB57" s="18">
        <v>-198187.57</v>
      </c>
      <c r="AC57" s="18">
        <v>-198187.57</v>
      </c>
      <c r="AD57" s="18">
        <v>698187.57</v>
      </c>
      <c r="AE57" s="19">
        <v>-0.39639999999999997</v>
      </c>
      <c r="AF57" s="18">
        <v>698187.57</v>
      </c>
      <c r="AG57" s="19">
        <v>-0.39639999999999997</v>
      </c>
      <c r="AH57" s="18">
        <v>0</v>
      </c>
      <c r="AI57" s="19"/>
      <c r="AJ57" s="27">
        <f t="shared" si="0"/>
        <v>500</v>
      </c>
      <c r="AK57" s="25">
        <f>Q57*98%</f>
        <v>490000</v>
      </c>
      <c r="AL57" s="26">
        <f t="shared" si="1"/>
        <v>490</v>
      </c>
    </row>
    <row r="58" spans="1:38" ht="15" customHeight="1">
      <c r="A58" s="2" t="s">
        <v>116</v>
      </c>
      <c r="B58" s="3" t="s">
        <v>117</v>
      </c>
      <c r="C58" s="2"/>
      <c r="D58" s="2"/>
      <c r="E58" s="4"/>
      <c r="F58" s="2"/>
      <c r="G58" s="2"/>
      <c r="H58" s="2"/>
      <c r="I58" s="2"/>
      <c r="J58" s="2"/>
      <c r="K58" s="2"/>
      <c r="L58" s="2"/>
      <c r="M58" s="2"/>
      <c r="N58" s="5">
        <v>0</v>
      </c>
      <c r="O58" s="5">
        <v>389862176</v>
      </c>
      <c r="P58" s="5">
        <v>24438401.239999998</v>
      </c>
      <c r="Q58" s="18">
        <v>414300577.24000001</v>
      </c>
      <c r="R58" s="18">
        <v>414300577.24000001</v>
      </c>
      <c r="S58" s="18">
        <v>414300577.24000001</v>
      </c>
      <c r="T58" s="18">
        <v>0</v>
      </c>
      <c r="U58" s="18">
        <v>0</v>
      </c>
      <c r="V58" s="18">
        <v>0</v>
      </c>
      <c r="W58" s="18">
        <v>0</v>
      </c>
      <c r="X58" s="18">
        <v>270324.46000000002</v>
      </c>
      <c r="Y58" s="18">
        <v>389296279.56</v>
      </c>
      <c r="Z58" s="18">
        <v>270324.46000000002</v>
      </c>
      <c r="AA58" s="18">
        <v>389296279.56</v>
      </c>
      <c r="AB58" s="18">
        <v>389025955.10000002</v>
      </c>
      <c r="AC58" s="18">
        <v>389025955.10000002</v>
      </c>
      <c r="AD58" s="18">
        <v>25274622.140000001</v>
      </c>
      <c r="AE58" s="19">
        <v>0.93899999999999995</v>
      </c>
      <c r="AF58" s="18">
        <v>25274622.140000001</v>
      </c>
      <c r="AG58" s="19">
        <v>0.93899999999999995</v>
      </c>
      <c r="AH58" s="18">
        <v>0</v>
      </c>
      <c r="AI58" s="19"/>
      <c r="AJ58" s="27">
        <f t="shared" si="0"/>
        <v>414300.57724000001</v>
      </c>
      <c r="AK58" s="25">
        <f>AK59+AK67</f>
        <v>413135106.01999998</v>
      </c>
      <c r="AL58" s="26">
        <f t="shared" si="1"/>
        <v>413135.10602000001</v>
      </c>
    </row>
    <row r="59" spans="1:38" ht="38.25" customHeight="1" outlineLevel="1">
      <c r="A59" s="2" t="s">
        <v>118</v>
      </c>
      <c r="B59" s="3" t="s">
        <v>119</v>
      </c>
      <c r="C59" s="2"/>
      <c r="D59" s="2"/>
      <c r="E59" s="4"/>
      <c r="F59" s="2"/>
      <c r="G59" s="2"/>
      <c r="H59" s="2"/>
      <c r="I59" s="2"/>
      <c r="J59" s="2"/>
      <c r="K59" s="2"/>
      <c r="L59" s="2"/>
      <c r="M59" s="2"/>
      <c r="N59" s="5">
        <v>0</v>
      </c>
      <c r="O59" s="5">
        <v>389862176</v>
      </c>
      <c r="P59" s="5">
        <v>24438401.239999998</v>
      </c>
      <c r="Q59" s="18">
        <v>414300577.24000001</v>
      </c>
      <c r="R59" s="18">
        <v>414300577.24000001</v>
      </c>
      <c r="S59" s="18">
        <v>414300577.24000001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390191426.31999999</v>
      </c>
      <c r="Z59" s="18">
        <v>0</v>
      </c>
      <c r="AA59" s="18">
        <v>390191426.31999999</v>
      </c>
      <c r="AB59" s="18">
        <v>390191426.31999999</v>
      </c>
      <c r="AC59" s="18">
        <v>390191426.31999999</v>
      </c>
      <c r="AD59" s="18">
        <v>24109150.920000002</v>
      </c>
      <c r="AE59" s="19">
        <v>0.94179999999999997</v>
      </c>
      <c r="AF59" s="18">
        <v>24109150.920000002</v>
      </c>
      <c r="AG59" s="19">
        <v>0.94179999999999997</v>
      </c>
      <c r="AH59" s="18">
        <v>0</v>
      </c>
      <c r="AI59" s="19"/>
      <c r="AJ59" s="27">
        <f t="shared" si="0"/>
        <v>414300.57724000001</v>
      </c>
      <c r="AK59" s="25">
        <f>SUM(AK60:AK66)</f>
        <v>414300577.24000001</v>
      </c>
      <c r="AL59" s="26">
        <f t="shared" si="1"/>
        <v>414300.57724000001</v>
      </c>
    </row>
    <row r="60" spans="1:38" ht="25.5" customHeight="1" outlineLevel="2">
      <c r="A60" s="2" t="s">
        <v>120</v>
      </c>
      <c r="B60" s="3" t="s">
        <v>121</v>
      </c>
      <c r="C60" s="2"/>
      <c r="D60" s="2"/>
      <c r="E60" s="4"/>
      <c r="F60" s="2"/>
      <c r="G60" s="2"/>
      <c r="H60" s="2"/>
      <c r="I60" s="2"/>
      <c r="J60" s="2"/>
      <c r="K60" s="2"/>
      <c r="L60" s="2"/>
      <c r="M60" s="2"/>
      <c r="N60" s="5">
        <v>0</v>
      </c>
      <c r="O60" s="5">
        <v>32873000</v>
      </c>
      <c r="P60" s="5">
        <v>0</v>
      </c>
      <c r="Q60" s="18">
        <v>32873000</v>
      </c>
      <c r="R60" s="18">
        <v>32873000</v>
      </c>
      <c r="S60" s="18">
        <v>32873000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32873000</v>
      </c>
      <c r="Z60" s="18">
        <v>32873000</v>
      </c>
      <c r="AA60" s="18">
        <v>32873000</v>
      </c>
      <c r="AB60" s="18">
        <v>32873000</v>
      </c>
      <c r="AC60" s="18">
        <v>32873000</v>
      </c>
      <c r="AD60" s="18">
        <v>32873000</v>
      </c>
      <c r="AE60" s="18">
        <v>32873000</v>
      </c>
      <c r="AF60" s="18">
        <v>32873000</v>
      </c>
      <c r="AG60" s="18">
        <v>32873000</v>
      </c>
      <c r="AH60" s="18">
        <v>32873000</v>
      </c>
      <c r="AI60" s="18">
        <v>32873000</v>
      </c>
      <c r="AJ60" s="27">
        <f t="shared" si="0"/>
        <v>32873</v>
      </c>
      <c r="AK60" s="28">
        <v>32873000</v>
      </c>
      <c r="AL60" s="26">
        <f t="shared" si="1"/>
        <v>32873</v>
      </c>
    </row>
    <row r="61" spans="1:38" ht="25.5" customHeight="1" outlineLevel="2">
      <c r="A61" s="2" t="s">
        <v>122</v>
      </c>
      <c r="B61" s="3" t="s">
        <v>123</v>
      </c>
      <c r="C61" s="2"/>
      <c r="D61" s="2"/>
      <c r="E61" s="4"/>
      <c r="F61" s="2"/>
      <c r="G61" s="2"/>
      <c r="H61" s="2"/>
      <c r="I61" s="2"/>
      <c r="J61" s="2"/>
      <c r="K61" s="2"/>
      <c r="L61" s="2"/>
      <c r="M61" s="2"/>
      <c r="N61" s="5">
        <v>0</v>
      </c>
      <c r="O61" s="5">
        <v>0</v>
      </c>
      <c r="P61" s="5">
        <v>1291500</v>
      </c>
      <c r="Q61" s="18">
        <v>1291500</v>
      </c>
      <c r="R61" s="18">
        <v>1291500</v>
      </c>
      <c r="S61" s="18">
        <v>1291500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1291500</v>
      </c>
      <c r="Z61" s="18">
        <v>1291500</v>
      </c>
      <c r="AA61" s="18">
        <v>1291500</v>
      </c>
      <c r="AB61" s="18">
        <v>1291500</v>
      </c>
      <c r="AC61" s="18">
        <v>1291500</v>
      </c>
      <c r="AD61" s="18">
        <v>1291500</v>
      </c>
      <c r="AE61" s="18">
        <v>1291500</v>
      </c>
      <c r="AF61" s="18">
        <v>1291500</v>
      </c>
      <c r="AG61" s="18">
        <v>1291500</v>
      </c>
      <c r="AH61" s="18">
        <v>1291500</v>
      </c>
      <c r="AI61" s="18">
        <v>1291500</v>
      </c>
      <c r="AJ61" s="27">
        <f t="shared" si="0"/>
        <v>1291.5</v>
      </c>
      <c r="AK61" s="28">
        <v>1291500</v>
      </c>
      <c r="AL61" s="26">
        <f t="shared" si="1"/>
        <v>1291.5</v>
      </c>
    </row>
    <row r="62" spans="1:38" ht="51" customHeight="1" outlineLevel="2">
      <c r="A62" s="2" t="s">
        <v>124</v>
      </c>
      <c r="B62" s="3" t="s">
        <v>125</v>
      </c>
      <c r="C62" s="2"/>
      <c r="D62" s="2"/>
      <c r="E62" s="4"/>
      <c r="F62" s="2"/>
      <c r="G62" s="2"/>
      <c r="H62" s="2"/>
      <c r="I62" s="2"/>
      <c r="J62" s="2"/>
      <c r="K62" s="2"/>
      <c r="L62" s="2"/>
      <c r="M62" s="2"/>
      <c r="N62" s="5">
        <v>0</v>
      </c>
      <c r="O62" s="5">
        <v>0</v>
      </c>
      <c r="P62" s="5">
        <v>437000</v>
      </c>
      <c r="Q62" s="18">
        <v>437000</v>
      </c>
      <c r="R62" s="18">
        <v>437000</v>
      </c>
      <c r="S62" s="18">
        <v>437000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437000</v>
      </c>
      <c r="Z62" s="18">
        <v>437000</v>
      </c>
      <c r="AA62" s="18">
        <v>437000</v>
      </c>
      <c r="AB62" s="18">
        <v>437000</v>
      </c>
      <c r="AC62" s="18">
        <v>437000</v>
      </c>
      <c r="AD62" s="18">
        <v>437000</v>
      </c>
      <c r="AE62" s="18">
        <v>437000</v>
      </c>
      <c r="AF62" s="18">
        <v>437000</v>
      </c>
      <c r="AG62" s="18">
        <v>437000</v>
      </c>
      <c r="AH62" s="18">
        <v>437000</v>
      </c>
      <c r="AI62" s="18">
        <v>437000</v>
      </c>
      <c r="AJ62" s="27">
        <f t="shared" si="0"/>
        <v>437</v>
      </c>
      <c r="AK62" s="28">
        <v>437000</v>
      </c>
      <c r="AL62" s="26">
        <f t="shared" si="1"/>
        <v>437</v>
      </c>
    </row>
    <row r="63" spans="1:38" ht="25.5" customHeight="1" outlineLevel="2">
      <c r="A63" s="2" t="s">
        <v>126</v>
      </c>
      <c r="B63" s="3" t="s">
        <v>127</v>
      </c>
      <c r="C63" s="2"/>
      <c r="D63" s="2"/>
      <c r="E63" s="4"/>
      <c r="F63" s="2"/>
      <c r="G63" s="2"/>
      <c r="H63" s="2"/>
      <c r="I63" s="2"/>
      <c r="J63" s="2"/>
      <c r="K63" s="2"/>
      <c r="L63" s="2"/>
      <c r="M63" s="2"/>
      <c r="N63" s="5">
        <v>0</v>
      </c>
      <c r="O63" s="5">
        <v>39525776</v>
      </c>
      <c r="P63" s="5">
        <v>15040278.59</v>
      </c>
      <c r="Q63" s="18">
        <v>54566054.590000004</v>
      </c>
      <c r="R63" s="18">
        <v>54566054.590000004</v>
      </c>
      <c r="S63" s="18">
        <v>54566054.590000004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47661751.140000001</v>
      </c>
      <c r="Z63" s="18">
        <v>0</v>
      </c>
      <c r="AA63" s="18">
        <v>47661751.140000001</v>
      </c>
      <c r="AB63" s="18">
        <v>47661751.140000001</v>
      </c>
      <c r="AC63" s="18">
        <v>47661751.140000001</v>
      </c>
      <c r="AD63" s="18">
        <v>6904303.4500000002</v>
      </c>
      <c r="AE63" s="19">
        <v>0.87350000000000005</v>
      </c>
      <c r="AF63" s="18">
        <v>6904303.4500000002</v>
      </c>
      <c r="AG63" s="19">
        <v>0.87350000000000005</v>
      </c>
      <c r="AH63" s="18">
        <v>0</v>
      </c>
      <c r="AI63" s="19"/>
      <c r="AJ63" s="27">
        <f t="shared" si="0"/>
        <v>54566.054590000007</v>
      </c>
      <c r="AK63" s="28">
        <v>54566054.590000004</v>
      </c>
      <c r="AL63" s="26">
        <f t="shared" si="1"/>
        <v>54566.054590000007</v>
      </c>
    </row>
    <row r="64" spans="1:38" ht="38.25" customHeight="1" outlineLevel="2">
      <c r="A64" s="2" t="s">
        <v>128</v>
      </c>
      <c r="B64" s="3" t="s">
        <v>129</v>
      </c>
      <c r="C64" s="2"/>
      <c r="D64" s="2"/>
      <c r="E64" s="4"/>
      <c r="F64" s="2"/>
      <c r="G64" s="2"/>
      <c r="H64" s="2"/>
      <c r="I64" s="2"/>
      <c r="J64" s="2"/>
      <c r="K64" s="2"/>
      <c r="L64" s="2"/>
      <c r="M64" s="2"/>
      <c r="N64" s="5">
        <v>0</v>
      </c>
      <c r="O64" s="5">
        <v>1119000</v>
      </c>
      <c r="P64" s="5">
        <v>18690</v>
      </c>
      <c r="Q64" s="18">
        <v>1137690</v>
      </c>
      <c r="R64" s="18">
        <v>1137690</v>
      </c>
      <c r="S64" s="18">
        <v>1137690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1137690</v>
      </c>
      <c r="Z64" s="18">
        <v>0</v>
      </c>
      <c r="AA64" s="18">
        <v>1137690</v>
      </c>
      <c r="AB64" s="18">
        <v>1137690</v>
      </c>
      <c r="AC64" s="18">
        <v>1137690</v>
      </c>
      <c r="AD64" s="18">
        <v>0</v>
      </c>
      <c r="AE64" s="19">
        <v>1</v>
      </c>
      <c r="AF64" s="18">
        <v>0</v>
      </c>
      <c r="AG64" s="19">
        <v>1</v>
      </c>
      <c r="AH64" s="18">
        <v>0</v>
      </c>
      <c r="AI64" s="19"/>
      <c r="AJ64" s="27">
        <f t="shared" si="0"/>
        <v>1137.69</v>
      </c>
      <c r="AK64" s="28">
        <v>1137690</v>
      </c>
      <c r="AL64" s="26">
        <f t="shared" si="1"/>
        <v>1137.69</v>
      </c>
    </row>
    <row r="65" spans="1:38" ht="38.25" customHeight="1" outlineLevel="2">
      <c r="A65" s="2" t="s">
        <v>130</v>
      </c>
      <c r="B65" s="3" t="s">
        <v>131</v>
      </c>
      <c r="C65" s="2"/>
      <c r="D65" s="2"/>
      <c r="E65" s="4"/>
      <c r="F65" s="2"/>
      <c r="G65" s="2"/>
      <c r="H65" s="2"/>
      <c r="I65" s="2"/>
      <c r="J65" s="2"/>
      <c r="K65" s="2"/>
      <c r="L65" s="2"/>
      <c r="M65" s="2"/>
      <c r="N65" s="5">
        <v>0</v>
      </c>
      <c r="O65" s="5">
        <v>313687400</v>
      </c>
      <c r="P65" s="5">
        <v>5505300</v>
      </c>
      <c r="Q65" s="18">
        <v>319192700</v>
      </c>
      <c r="R65" s="18">
        <v>319192700</v>
      </c>
      <c r="S65" s="18">
        <v>319192700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303769959.94</v>
      </c>
      <c r="Z65" s="18">
        <v>0</v>
      </c>
      <c r="AA65" s="18">
        <v>303769959.94</v>
      </c>
      <c r="AB65" s="18">
        <v>303769959.94</v>
      </c>
      <c r="AC65" s="18">
        <v>303769959.94</v>
      </c>
      <c r="AD65" s="18">
        <v>15422740.060000001</v>
      </c>
      <c r="AE65" s="19">
        <v>0.95169999999999999</v>
      </c>
      <c r="AF65" s="18">
        <v>15422740.060000001</v>
      </c>
      <c r="AG65" s="19">
        <v>0.95169999999999999</v>
      </c>
      <c r="AH65" s="18">
        <v>0</v>
      </c>
      <c r="AI65" s="19"/>
      <c r="AJ65" s="27">
        <f t="shared" si="0"/>
        <v>319192.7</v>
      </c>
      <c r="AK65" s="28">
        <v>319192700</v>
      </c>
      <c r="AL65" s="26">
        <f t="shared" si="1"/>
        <v>319192.7</v>
      </c>
    </row>
    <row r="66" spans="1:38" ht="63.75" customHeight="1" outlineLevel="2">
      <c r="A66" s="2" t="s">
        <v>132</v>
      </c>
      <c r="B66" s="3" t="s">
        <v>133</v>
      </c>
      <c r="C66" s="2"/>
      <c r="D66" s="2"/>
      <c r="E66" s="4"/>
      <c r="F66" s="2"/>
      <c r="G66" s="2"/>
      <c r="H66" s="2"/>
      <c r="I66" s="2"/>
      <c r="J66" s="2"/>
      <c r="K66" s="2"/>
      <c r="L66" s="2"/>
      <c r="M66" s="2"/>
      <c r="N66" s="5">
        <v>0</v>
      </c>
      <c r="O66" s="5">
        <v>0</v>
      </c>
      <c r="P66" s="5">
        <v>4802632.6500000004</v>
      </c>
      <c r="Q66" s="18">
        <v>4802632.6500000004</v>
      </c>
      <c r="R66" s="18">
        <v>4802632.6500000004</v>
      </c>
      <c r="S66" s="18">
        <v>4802632.6500000004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3020525.24</v>
      </c>
      <c r="Z66" s="18">
        <v>0</v>
      </c>
      <c r="AA66" s="18">
        <v>3020525.24</v>
      </c>
      <c r="AB66" s="18">
        <v>3020525.24</v>
      </c>
      <c r="AC66" s="18">
        <v>3020525.24</v>
      </c>
      <c r="AD66" s="18">
        <v>1782107.41</v>
      </c>
      <c r="AE66" s="19">
        <v>0.62890000000000001</v>
      </c>
      <c r="AF66" s="18">
        <v>1782107.41</v>
      </c>
      <c r="AG66" s="19">
        <v>0.62890000000000001</v>
      </c>
      <c r="AH66" s="18">
        <v>0</v>
      </c>
      <c r="AI66" s="19"/>
      <c r="AJ66" s="27">
        <f t="shared" si="0"/>
        <v>4802.6326500000005</v>
      </c>
      <c r="AK66" s="28">
        <v>4802632.6500000004</v>
      </c>
      <c r="AL66" s="26">
        <f t="shared" si="1"/>
        <v>4802.6326500000005</v>
      </c>
    </row>
    <row r="67" spans="1:38" ht="51" customHeight="1" outlineLevel="1">
      <c r="A67" s="2" t="s">
        <v>134</v>
      </c>
      <c r="B67" s="3" t="s">
        <v>135</v>
      </c>
      <c r="C67" s="2"/>
      <c r="D67" s="2"/>
      <c r="E67" s="4"/>
      <c r="F67" s="2"/>
      <c r="G67" s="2"/>
      <c r="H67" s="2"/>
      <c r="I67" s="2"/>
      <c r="J67" s="2"/>
      <c r="K67" s="2"/>
      <c r="L67" s="2"/>
      <c r="M67" s="2"/>
      <c r="N67" s="5">
        <v>0</v>
      </c>
      <c r="O67" s="5">
        <v>0</v>
      </c>
      <c r="P67" s="5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-1165471.22</v>
      </c>
      <c r="Z67" s="18">
        <v>-1165471.22</v>
      </c>
      <c r="AA67" s="18">
        <v>-1165471.22</v>
      </c>
      <c r="AB67" s="18">
        <v>-1165471.22</v>
      </c>
      <c r="AC67" s="18">
        <v>-1165471.22</v>
      </c>
      <c r="AD67" s="18">
        <v>-1165471.22</v>
      </c>
      <c r="AE67" s="18">
        <v>-1165471.22</v>
      </c>
      <c r="AF67" s="18">
        <v>-1165471.22</v>
      </c>
      <c r="AG67" s="18">
        <v>-1165471.22</v>
      </c>
      <c r="AH67" s="18">
        <v>-1165471.22</v>
      </c>
      <c r="AI67" s="18">
        <v>-1165471.22</v>
      </c>
      <c r="AJ67" s="27">
        <f t="shared" si="0"/>
        <v>0</v>
      </c>
      <c r="AK67" s="28">
        <v>-1165471.22</v>
      </c>
      <c r="AL67" s="26">
        <f t="shared" si="1"/>
        <v>-1165.4712199999999</v>
      </c>
    </row>
    <row r="68" spans="1:38" ht="15" customHeight="1">
      <c r="A68" s="11" t="s">
        <v>136</v>
      </c>
      <c r="B68" s="12"/>
      <c r="C68" s="12"/>
      <c r="D68" s="12"/>
      <c r="E68" s="12"/>
      <c r="F68" s="12"/>
      <c r="G68" s="13"/>
      <c r="H68" s="6"/>
      <c r="I68" s="6"/>
      <c r="J68" s="6"/>
      <c r="K68" s="6"/>
      <c r="L68" s="6"/>
      <c r="M68" s="6"/>
      <c r="N68" s="7">
        <v>0</v>
      </c>
      <c r="O68" s="7">
        <v>581171577.60000002</v>
      </c>
      <c r="P68" s="7">
        <v>24438401.239999998</v>
      </c>
      <c r="Q68" s="18">
        <v>605609978.84000003</v>
      </c>
      <c r="R68" s="18">
        <v>605609978.84000003</v>
      </c>
      <c r="S68" s="18">
        <v>605609978.84000003</v>
      </c>
      <c r="T68" s="18">
        <v>0</v>
      </c>
      <c r="U68" s="18">
        <v>0</v>
      </c>
      <c r="V68" s="18">
        <v>0</v>
      </c>
      <c r="W68" s="18">
        <v>0</v>
      </c>
      <c r="X68" s="18">
        <v>8063452.0599999996</v>
      </c>
      <c r="Y68" s="18">
        <v>541090853.40999997</v>
      </c>
      <c r="Z68" s="18">
        <v>8063452.0599999996</v>
      </c>
      <c r="AA68" s="18">
        <v>541090853.40999997</v>
      </c>
      <c r="AB68" s="18">
        <v>533027401.35000002</v>
      </c>
      <c r="AC68" s="18">
        <v>533027401.35000002</v>
      </c>
      <c r="AD68" s="18">
        <v>72582577.489999995</v>
      </c>
      <c r="AE68" s="19">
        <v>0.88009999999999999</v>
      </c>
      <c r="AF68" s="18">
        <v>72582577.489999995</v>
      </c>
      <c r="AG68" s="19">
        <v>0.88009999999999999</v>
      </c>
      <c r="AH68" s="18">
        <v>0</v>
      </c>
      <c r="AI68" s="19"/>
      <c r="AJ68" s="27">
        <f t="shared" si="0"/>
        <v>605609.97884</v>
      </c>
      <c r="AK68" s="25">
        <f>SUM(AK5+AK58)</f>
        <v>596606356.78799999</v>
      </c>
      <c r="AL68" s="26">
        <f>SUM(AL5+AL58)</f>
        <v>586308.87332999997</v>
      </c>
    </row>
    <row r="69" spans="1:38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 t="s">
        <v>0</v>
      </c>
      <c r="AD69" s="8"/>
      <c r="AE69" s="8"/>
      <c r="AF69" s="8"/>
      <c r="AG69" s="8"/>
      <c r="AH69" s="8"/>
      <c r="AI69" s="8"/>
      <c r="AJ69" s="8"/>
    </row>
  </sheetData>
  <mergeCells count="30">
    <mergeCell ref="AJ3:AJ4"/>
    <mergeCell ref="AL3:AL4"/>
    <mergeCell ref="A1:AL1"/>
    <mergeCell ref="E3:G3"/>
    <mergeCell ref="A2:AI2"/>
    <mergeCell ref="A3:A4"/>
    <mergeCell ref="B3:B4"/>
    <mergeCell ref="C3:C4"/>
    <mergeCell ref="D3:D4"/>
    <mergeCell ref="K3:K4"/>
    <mergeCell ref="L3:L4"/>
    <mergeCell ref="M3:M4"/>
    <mergeCell ref="N3:N4"/>
    <mergeCell ref="O3:O4"/>
    <mergeCell ref="AH3:AI3"/>
    <mergeCell ref="A68:G68"/>
    <mergeCell ref="AK3:AK4"/>
    <mergeCell ref="V3:V4"/>
    <mergeCell ref="W3:W4"/>
    <mergeCell ref="X3:Y3"/>
    <mergeCell ref="Z3:AB3"/>
    <mergeCell ref="AD3:AE3"/>
    <mergeCell ref="AF3:AG3"/>
    <mergeCell ref="P3:P4"/>
    <mergeCell ref="Q3:Q4"/>
    <mergeCell ref="R3:R4"/>
    <mergeCell ref="S3:S4"/>
    <mergeCell ref="T3:T4"/>
    <mergeCell ref="U3:U4"/>
    <mergeCell ref="H3:J3"/>
  </mergeCells>
  <pageMargins left="0.39370078740157483" right="0.39370078740157483" top="0.59055118110236227" bottom="0.59055118110236227" header="0.39370078740157483" footer="0.3937007874015748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</dc:creator>
  <cp:lastModifiedBy>Филушкина </cp:lastModifiedBy>
  <cp:lastPrinted>2014-11-14T13:23:50Z</cp:lastPrinted>
  <dcterms:created xsi:type="dcterms:W3CDTF">2014-11-14T12:12:28Z</dcterms:created>
  <dcterms:modified xsi:type="dcterms:W3CDTF">2014-11-14T13:24:45Z</dcterms:modified>
</cp:coreProperties>
</file>